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R:\Kros\Patkova\Export\"/>
    </mc:Choice>
  </mc:AlternateContent>
  <bookViews>
    <workbookView xWindow="0" yWindow="0" windowWidth="0" windowHeight="0"/>
  </bookViews>
  <sheets>
    <sheet name="Rekapitulace stavby" sheetId="1" r:id="rId1"/>
    <sheet name="PS 01 - Technologická čás..." sheetId="2" r:id="rId2"/>
    <sheet name="PS 02 - Technologická čás..." sheetId="3" r:id="rId3"/>
    <sheet name="SO 01 - Úpravy MVE" sheetId="4" r:id="rId4"/>
    <sheet name="VON - Vedlejší a ostatní ..." sheetId="5" r:id="rId5"/>
    <sheet name="Seznam figur" sheetId="6" r:id="rId6"/>
    <sheet name="Pokyny pro vyplnění" sheetId="7" r:id="rId7"/>
  </sheets>
  <definedNames>
    <definedName name="_xlnm.Print_Area" localSheetId="0">'Rekapitulace stavby'!$D$4:$AO$36,'Rekapitulace stavby'!$C$42:$AQ$59</definedName>
    <definedName name="_xlnm.Print_Titles" localSheetId="0">'Rekapitulace stavby'!$52:$52</definedName>
    <definedName name="_xlnm._FilterDatabase" localSheetId="1" hidden="1">'PS 01 - Technologická čás...'!$C$86:$K$152</definedName>
    <definedName name="_xlnm.Print_Area" localSheetId="1">'PS 01 - Technologická čás...'!$C$4:$J$39,'PS 01 - Technologická čás...'!$C$45:$J$68,'PS 01 - Technologická čás...'!$C$74:$K$152</definedName>
    <definedName name="_xlnm.Print_Titles" localSheetId="1">'PS 01 - Technologická čás...'!$86:$86</definedName>
    <definedName name="_xlnm._FilterDatabase" localSheetId="2" hidden="1">'PS 02 - Technologická čás...'!$C$79:$K$138</definedName>
    <definedName name="_xlnm.Print_Area" localSheetId="2">'PS 02 - Technologická čás...'!$C$4:$J$39,'PS 02 - Technologická čás...'!$C$45:$J$61,'PS 02 - Technologická čás...'!$C$67:$K$138</definedName>
    <definedName name="_xlnm.Print_Titles" localSheetId="2">'PS 02 - Technologická čás...'!$79:$79</definedName>
    <definedName name="_xlnm._FilterDatabase" localSheetId="3" hidden="1">'SO 01 - Úpravy MVE'!$C$90:$K$494</definedName>
    <definedName name="_xlnm.Print_Area" localSheetId="3">'SO 01 - Úpravy MVE'!$C$4:$J$39,'SO 01 - Úpravy MVE'!$C$45:$J$72,'SO 01 - Úpravy MVE'!$C$78:$K$494</definedName>
    <definedName name="_xlnm.Print_Titles" localSheetId="3">'SO 01 - Úpravy MVE'!$90:$90</definedName>
    <definedName name="_xlnm._FilterDatabase" localSheetId="4" hidden="1">'VON - Vedlejší a ostatní ...'!$C$79:$K$91</definedName>
    <definedName name="_xlnm.Print_Area" localSheetId="4">'VON - Vedlejší a ostatní ...'!$C$4:$J$39,'VON - Vedlejší a ostatní ...'!$C$45:$J$61,'VON - Vedlejší a ostatní ...'!$C$67:$K$91</definedName>
    <definedName name="_xlnm.Print_Titles" localSheetId="4">'VON - Vedlejší a ostatní ...'!$79:$79</definedName>
    <definedName name="_xlnm.Print_Area" localSheetId="5">'Seznam figur'!$C$4:$G$280</definedName>
    <definedName name="_xlnm.Print_Titles" localSheetId="5">'Seznam figur'!$9:$9</definedName>
    <definedName name="_xlnm.Print_Area" localSheetId="6">'Pokyny pro vyplnění'!$B$2:$K$71,'Pokyny pro vyplnění'!$B$74:$K$118,'Pokyny pro vyplnění'!$B$121:$K$161,'Pokyny pro vyplnění'!$B$164:$K$218</definedName>
  </definedNames>
  <calcPr/>
</workbook>
</file>

<file path=xl/calcChain.xml><?xml version="1.0" encoding="utf-8"?>
<calcChain xmlns="http://schemas.openxmlformats.org/spreadsheetml/2006/main">
  <c i="6" l="1" r="D7"/>
  <c i="5" r="J37"/>
  <c r="J36"/>
  <c i="1" r="AY58"/>
  <c i="5" r="J35"/>
  <c i="1" r="AX58"/>
  <c i="5" r="BI90"/>
  <c r="BH90"/>
  <c r="BG90"/>
  <c r="BF90"/>
  <c r="T90"/>
  <c r="R90"/>
  <c r="P90"/>
  <c r="BI89"/>
  <c r="BH89"/>
  <c r="BG89"/>
  <c r="BF89"/>
  <c r="T89"/>
  <c r="R89"/>
  <c r="P89"/>
  <c r="BI87"/>
  <c r="BH87"/>
  <c r="BG87"/>
  <c r="BF87"/>
  <c r="T87"/>
  <c r="R87"/>
  <c r="P87"/>
  <c r="BI84"/>
  <c r="BH84"/>
  <c r="BG84"/>
  <c r="BF84"/>
  <c r="T84"/>
  <c r="R84"/>
  <c r="P84"/>
  <c r="BI82"/>
  <c r="BH82"/>
  <c r="BG82"/>
  <c r="BF82"/>
  <c r="T82"/>
  <c r="R82"/>
  <c r="P82"/>
  <c r="J76"/>
  <c r="F76"/>
  <c r="F74"/>
  <c r="E72"/>
  <c r="J54"/>
  <c r="F54"/>
  <c r="F52"/>
  <c r="E50"/>
  <c r="J24"/>
  <c r="E24"/>
  <c r="J55"/>
  <c r="J23"/>
  <c r="J18"/>
  <c r="E18"/>
  <c r="F77"/>
  <c r="J17"/>
  <c r="J12"/>
  <c r="J74"/>
  <c r="E7"/>
  <c r="E70"/>
  <c i="4" r="J37"/>
  <c r="J36"/>
  <c i="1" r="AY57"/>
  <c i="4" r="J35"/>
  <c i="1" r="AX57"/>
  <c i="4" r="BI491"/>
  <c r="BH491"/>
  <c r="BG491"/>
  <c r="BF491"/>
  <c r="T491"/>
  <c r="R491"/>
  <c r="P491"/>
  <c r="BI488"/>
  <c r="BH488"/>
  <c r="BG488"/>
  <c r="BF488"/>
  <c r="T488"/>
  <c r="R488"/>
  <c r="P488"/>
  <c r="BI484"/>
  <c r="BH484"/>
  <c r="BG484"/>
  <c r="BF484"/>
  <c r="T484"/>
  <c r="R484"/>
  <c r="P484"/>
  <c r="BI482"/>
  <c r="BH482"/>
  <c r="BG482"/>
  <c r="BF482"/>
  <c r="T482"/>
  <c r="R482"/>
  <c r="P482"/>
  <c r="BI465"/>
  <c r="BH465"/>
  <c r="BG465"/>
  <c r="BF465"/>
  <c r="T465"/>
  <c r="R465"/>
  <c r="P465"/>
  <c r="BI462"/>
  <c r="BH462"/>
  <c r="BG462"/>
  <c r="BF462"/>
  <c r="T462"/>
  <c r="R462"/>
  <c r="P462"/>
  <c r="BI459"/>
  <c r="BH459"/>
  <c r="BG459"/>
  <c r="BF459"/>
  <c r="T459"/>
  <c r="R459"/>
  <c r="P459"/>
  <c r="BI455"/>
  <c r="BH455"/>
  <c r="BG455"/>
  <c r="BF455"/>
  <c r="T455"/>
  <c r="R455"/>
  <c r="P455"/>
  <c r="BI451"/>
  <c r="BH451"/>
  <c r="BG451"/>
  <c r="BF451"/>
  <c r="T451"/>
  <c r="R451"/>
  <c r="P451"/>
  <c r="BI448"/>
  <c r="BH448"/>
  <c r="BG448"/>
  <c r="BF448"/>
  <c r="T448"/>
  <c r="R448"/>
  <c r="P448"/>
  <c r="BI441"/>
  <c r="BH441"/>
  <c r="BG441"/>
  <c r="BF441"/>
  <c r="T441"/>
  <c r="T440"/>
  <c r="R441"/>
  <c r="R440"/>
  <c r="P441"/>
  <c r="P440"/>
  <c r="BI437"/>
  <c r="BH437"/>
  <c r="BG437"/>
  <c r="BF437"/>
  <c r="T437"/>
  <c r="R437"/>
  <c r="P437"/>
  <c r="BI433"/>
  <c r="BH433"/>
  <c r="BG433"/>
  <c r="BF433"/>
  <c r="T433"/>
  <c r="R433"/>
  <c r="P433"/>
  <c r="BI428"/>
  <c r="BH428"/>
  <c r="BG428"/>
  <c r="BF428"/>
  <c r="T428"/>
  <c r="R428"/>
  <c r="P428"/>
  <c r="BI424"/>
  <c r="BH424"/>
  <c r="BG424"/>
  <c r="BF424"/>
  <c r="T424"/>
  <c r="R424"/>
  <c r="P424"/>
  <c r="BI412"/>
  <c r="BH412"/>
  <c r="BG412"/>
  <c r="BF412"/>
  <c r="T412"/>
  <c r="R412"/>
  <c r="P412"/>
  <c r="BI405"/>
  <c r="BH405"/>
  <c r="BG405"/>
  <c r="BF405"/>
  <c r="T405"/>
  <c r="R405"/>
  <c r="P405"/>
  <c r="BI400"/>
  <c r="BH400"/>
  <c r="BG400"/>
  <c r="BF400"/>
  <c r="T400"/>
  <c r="R400"/>
  <c r="P400"/>
  <c r="BI389"/>
  <c r="BH389"/>
  <c r="BG389"/>
  <c r="BF389"/>
  <c r="T389"/>
  <c r="R389"/>
  <c r="P389"/>
  <c r="BI385"/>
  <c r="BH385"/>
  <c r="BG385"/>
  <c r="BF385"/>
  <c r="T385"/>
  <c r="R385"/>
  <c r="P385"/>
  <c r="BI380"/>
  <c r="BH380"/>
  <c r="BG380"/>
  <c r="BF380"/>
  <c r="T380"/>
  <c r="R380"/>
  <c r="P380"/>
  <c r="BI375"/>
  <c r="BH375"/>
  <c r="BG375"/>
  <c r="BF375"/>
  <c r="T375"/>
  <c r="R375"/>
  <c r="P375"/>
  <c r="BI369"/>
  <c r="BH369"/>
  <c r="BG369"/>
  <c r="BF369"/>
  <c r="T369"/>
  <c r="R369"/>
  <c r="P369"/>
  <c r="BI363"/>
  <c r="BH363"/>
  <c r="BG363"/>
  <c r="BF363"/>
  <c r="T363"/>
  <c r="R363"/>
  <c r="P363"/>
  <c r="BI355"/>
  <c r="BH355"/>
  <c r="BG355"/>
  <c r="BF355"/>
  <c r="T355"/>
  <c r="R355"/>
  <c r="P355"/>
  <c r="BI349"/>
  <c r="BH349"/>
  <c r="BG349"/>
  <c r="BF349"/>
  <c r="T349"/>
  <c r="R349"/>
  <c r="P349"/>
  <c r="BI345"/>
  <c r="BH345"/>
  <c r="BG345"/>
  <c r="BF345"/>
  <c r="T345"/>
  <c r="R345"/>
  <c r="P345"/>
  <c r="BI340"/>
  <c r="BH340"/>
  <c r="BG340"/>
  <c r="BF340"/>
  <c r="T340"/>
  <c r="R340"/>
  <c r="P340"/>
  <c r="BI335"/>
  <c r="BH335"/>
  <c r="BG335"/>
  <c r="BF335"/>
  <c r="T335"/>
  <c r="R335"/>
  <c r="P335"/>
  <c r="BI331"/>
  <c r="BH331"/>
  <c r="BG331"/>
  <c r="BF331"/>
  <c r="T331"/>
  <c r="R331"/>
  <c r="P331"/>
  <c r="BI328"/>
  <c r="BH328"/>
  <c r="BG328"/>
  <c r="BF328"/>
  <c r="T328"/>
  <c r="R328"/>
  <c r="P328"/>
  <c r="BI325"/>
  <c r="BH325"/>
  <c r="BG325"/>
  <c r="BF325"/>
  <c r="T325"/>
  <c r="R325"/>
  <c r="P325"/>
  <c r="BI319"/>
  <c r="BH319"/>
  <c r="BG319"/>
  <c r="BF319"/>
  <c r="T319"/>
  <c r="R319"/>
  <c r="P319"/>
  <c r="BI315"/>
  <c r="BH315"/>
  <c r="BG315"/>
  <c r="BF315"/>
  <c r="T315"/>
  <c r="R315"/>
  <c r="P315"/>
  <c r="BI310"/>
  <c r="BH310"/>
  <c r="BG310"/>
  <c r="BF310"/>
  <c r="T310"/>
  <c r="R310"/>
  <c r="P310"/>
  <c r="BI305"/>
  <c r="BH305"/>
  <c r="BG305"/>
  <c r="BF305"/>
  <c r="T305"/>
  <c r="T304"/>
  <c r="R305"/>
  <c r="R304"/>
  <c r="P305"/>
  <c r="P304"/>
  <c r="BI300"/>
  <c r="BH300"/>
  <c r="BG300"/>
  <c r="BF300"/>
  <c r="T300"/>
  <c r="R300"/>
  <c r="P300"/>
  <c r="BI290"/>
  <c r="BH290"/>
  <c r="BG290"/>
  <c r="BF290"/>
  <c r="T290"/>
  <c r="R290"/>
  <c r="P290"/>
  <c r="BI286"/>
  <c r="BH286"/>
  <c r="BG286"/>
  <c r="BF286"/>
  <c r="T286"/>
  <c r="R286"/>
  <c r="P286"/>
  <c r="BI283"/>
  <c r="BH283"/>
  <c r="BG283"/>
  <c r="BF283"/>
  <c r="T283"/>
  <c r="R283"/>
  <c r="P283"/>
  <c r="BI275"/>
  <c r="BH275"/>
  <c r="BG275"/>
  <c r="BF275"/>
  <c r="T275"/>
  <c r="R275"/>
  <c r="P275"/>
  <c r="BI271"/>
  <c r="BH271"/>
  <c r="BG271"/>
  <c r="BF271"/>
  <c r="T271"/>
  <c r="R271"/>
  <c r="P271"/>
  <c r="BI265"/>
  <c r="BH265"/>
  <c r="BG265"/>
  <c r="BF265"/>
  <c r="T265"/>
  <c r="R265"/>
  <c r="P265"/>
  <c r="BI260"/>
  <c r="BH260"/>
  <c r="BG260"/>
  <c r="BF260"/>
  <c r="T260"/>
  <c r="R260"/>
  <c r="P260"/>
  <c r="BI256"/>
  <c r="BH256"/>
  <c r="BG256"/>
  <c r="BF256"/>
  <c r="T256"/>
  <c r="R256"/>
  <c r="P256"/>
  <c r="BI249"/>
  <c r="BH249"/>
  <c r="BG249"/>
  <c r="BF249"/>
  <c r="T249"/>
  <c r="R249"/>
  <c r="P249"/>
  <c r="BI243"/>
  <c r="BH243"/>
  <c r="BG243"/>
  <c r="BF243"/>
  <c r="T243"/>
  <c r="R243"/>
  <c r="P243"/>
  <c r="BI239"/>
  <c r="BH239"/>
  <c r="BG239"/>
  <c r="BF239"/>
  <c r="T239"/>
  <c r="R239"/>
  <c r="P239"/>
  <c r="BI228"/>
  <c r="BH228"/>
  <c r="BG228"/>
  <c r="BF228"/>
  <c r="T228"/>
  <c r="R228"/>
  <c r="P228"/>
  <c r="BI223"/>
  <c r="BH223"/>
  <c r="BG223"/>
  <c r="BF223"/>
  <c r="T223"/>
  <c r="R223"/>
  <c r="P223"/>
  <c r="BI215"/>
  <c r="BH215"/>
  <c r="BG215"/>
  <c r="BF215"/>
  <c r="T215"/>
  <c r="R215"/>
  <c r="P215"/>
  <c r="BI211"/>
  <c r="BH211"/>
  <c r="BG211"/>
  <c r="BF211"/>
  <c r="T211"/>
  <c r="R211"/>
  <c r="P211"/>
  <c r="BI198"/>
  <c r="BH198"/>
  <c r="BG198"/>
  <c r="BF198"/>
  <c r="T198"/>
  <c r="R198"/>
  <c r="P198"/>
  <c r="BI193"/>
  <c r="BH193"/>
  <c r="BG193"/>
  <c r="BF193"/>
  <c r="T193"/>
  <c r="R193"/>
  <c r="P193"/>
  <c r="BI188"/>
  <c r="BH188"/>
  <c r="BG188"/>
  <c r="BF188"/>
  <c r="T188"/>
  <c r="R188"/>
  <c r="P188"/>
  <c r="BI180"/>
  <c r="BH180"/>
  <c r="BG180"/>
  <c r="BF180"/>
  <c r="T180"/>
  <c r="R180"/>
  <c r="P180"/>
  <c r="BI175"/>
  <c r="BH175"/>
  <c r="BG175"/>
  <c r="BF175"/>
  <c r="T175"/>
  <c r="R175"/>
  <c r="P175"/>
  <c r="BI171"/>
  <c r="BH171"/>
  <c r="BG171"/>
  <c r="BF171"/>
  <c r="T171"/>
  <c r="R171"/>
  <c r="P171"/>
  <c r="BI167"/>
  <c r="BH167"/>
  <c r="BG167"/>
  <c r="BF167"/>
  <c r="T167"/>
  <c r="R167"/>
  <c r="P167"/>
  <c r="BI162"/>
  <c r="BH162"/>
  <c r="BG162"/>
  <c r="BF162"/>
  <c r="T162"/>
  <c r="R162"/>
  <c r="P162"/>
  <c r="BI158"/>
  <c r="BH158"/>
  <c r="BG158"/>
  <c r="BF158"/>
  <c r="T158"/>
  <c r="R158"/>
  <c r="P158"/>
  <c r="BI154"/>
  <c r="BH154"/>
  <c r="BG154"/>
  <c r="BF154"/>
  <c r="T154"/>
  <c r="R154"/>
  <c r="P154"/>
  <c r="BI150"/>
  <c r="BH150"/>
  <c r="BG150"/>
  <c r="BF150"/>
  <c r="T150"/>
  <c r="R150"/>
  <c r="P150"/>
  <c r="BI141"/>
  <c r="BH141"/>
  <c r="BG141"/>
  <c r="BF141"/>
  <c r="T141"/>
  <c r="R141"/>
  <c r="P141"/>
  <c r="BI137"/>
  <c r="BH137"/>
  <c r="BG137"/>
  <c r="BF137"/>
  <c r="T137"/>
  <c r="R137"/>
  <c r="P137"/>
  <c r="BI133"/>
  <c r="BH133"/>
  <c r="BG133"/>
  <c r="BF133"/>
  <c r="T133"/>
  <c r="R133"/>
  <c r="P133"/>
  <c r="BI127"/>
  <c r="BH127"/>
  <c r="BG127"/>
  <c r="BF127"/>
  <c r="T127"/>
  <c r="R127"/>
  <c r="P127"/>
  <c r="BI112"/>
  <c r="BH112"/>
  <c r="BG112"/>
  <c r="BF112"/>
  <c r="T112"/>
  <c r="R112"/>
  <c r="P112"/>
  <c r="BI104"/>
  <c r="BH104"/>
  <c r="BG104"/>
  <c r="BF104"/>
  <c r="T104"/>
  <c r="R104"/>
  <c r="P104"/>
  <c r="BI94"/>
  <c r="BH94"/>
  <c r="BG94"/>
  <c r="BF94"/>
  <c r="T94"/>
  <c r="R94"/>
  <c r="P94"/>
  <c r="J87"/>
  <c r="F87"/>
  <c r="F85"/>
  <c r="E83"/>
  <c r="J54"/>
  <c r="F54"/>
  <c r="F52"/>
  <c r="E50"/>
  <c r="J24"/>
  <c r="E24"/>
  <c r="J88"/>
  <c r="J23"/>
  <c r="J18"/>
  <c r="E18"/>
  <c r="F88"/>
  <c r="J17"/>
  <c r="J12"/>
  <c r="J85"/>
  <c r="E7"/>
  <c r="E81"/>
  <c i="3" r="J37"/>
  <c r="J36"/>
  <c i="1" r="AY56"/>
  <c i="3" r="J35"/>
  <c i="1" r="AX56"/>
  <c i="3"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BI121"/>
  <c r="BH121"/>
  <c r="BG121"/>
  <c r="BF121"/>
  <c r="T121"/>
  <c r="R121"/>
  <c r="P121"/>
  <c r="BI118"/>
  <c r="BH118"/>
  <c r="BG118"/>
  <c r="BF118"/>
  <c r="T118"/>
  <c r="R118"/>
  <c r="P118"/>
  <c r="BI115"/>
  <c r="BH115"/>
  <c r="BG115"/>
  <c r="BF115"/>
  <c r="T115"/>
  <c r="R115"/>
  <c r="P115"/>
  <c r="BI112"/>
  <c r="BH112"/>
  <c r="BG112"/>
  <c r="BF112"/>
  <c r="T112"/>
  <c r="R112"/>
  <c r="P112"/>
  <c r="BI109"/>
  <c r="BH109"/>
  <c r="BG109"/>
  <c r="BF109"/>
  <c r="T109"/>
  <c r="R109"/>
  <c r="P109"/>
  <c r="BI106"/>
  <c r="BH106"/>
  <c r="BG106"/>
  <c r="BF106"/>
  <c r="T106"/>
  <c r="R106"/>
  <c r="P106"/>
  <c r="BI103"/>
  <c r="BH103"/>
  <c r="BG103"/>
  <c r="BF103"/>
  <c r="T103"/>
  <c r="R103"/>
  <c r="P103"/>
  <c r="BI100"/>
  <c r="BH100"/>
  <c r="BG100"/>
  <c r="BF100"/>
  <c r="T100"/>
  <c r="R100"/>
  <c r="P100"/>
  <c r="BI97"/>
  <c r="BH97"/>
  <c r="BG97"/>
  <c r="BF97"/>
  <c r="T97"/>
  <c r="R97"/>
  <c r="P97"/>
  <c r="BI94"/>
  <c r="BH94"/>
  <c r="BG94"/>
  <c r="BF94"/>
  <c r="T94"/>
  <c r="R94"/>
  <c r="P94"/>
  <c r="BI91"/>
  <c r="BH91"/>
  <c r="BG91"/>
  <c r="BF91"/>
  <c r="T91"/>
  <c r="R91"/>
  <c r="P91"/>
  <c r="BI88"/>
  <c r="BH88"/>
  <c r="BG88"/>
  <c r="BF88"/>
  <c r="T88"/>
  <c r="R88"/>
  <c r="P88"/>
  <c r="BI85"/>
  <c r="BH85"/>
  <c r="BG85"/>
  <c r="BF85"/>
  <c r="T85"/>
  <c r="R85"/>
  <c r="P85"/>
  <c r="BI82"/>
  <c r="BH82"/>
  <c r="BG82"/>
  <c r="BF82"/>
  <c r="T82"/>
  <c r="R82"/>
  <c r="P82"/>
  <c r="J76"/>
  <c r="F76"/>
  <c r="F74"/>
  <c r="E72"/>
  <c r="J54"/>
  <c r="F54"/>
  <c r="F52"/>
  <c r="E50"/>
  <c r="J24"/>
  <c r="E24"/>
  <c r="J55"/>
  <c r="J23"/>
  <c r="J18"/>
  <c r="E18"/>
  <c r="F77"/>
  <c r="J17"/>
  <c r="J12"/>
  <c r="J74"/>
  <c r="E7"/>
  <c r="E48"/>
  <c i="2" r="J37"/>
  <c r="J36"/>
  <c i="1" r="AY55"/>
  <c i="2" r="J35"/>
  <c i="1" r="AX55"/>
  <c i="2" r="BI150"/>
  <c r="BH150"/>
  <c r="BG150"/>
  <c r="BF150"/>
  <c r="T150"/>
  <c r="T149"/>
  <c r="R150"/>
  <c r="R149"/>
  <c r="P150"/>
  <c r="P149"/>
  <c r="BI146"/>
  <c r="BH146"/>
  <c r="BG146"/>
  <c r="BF146"/>
  <c r="T146"/>
  <c r="R146"/>
  <c r="P146"/>
  <c r="BI143"/>
  <c r="BH143"/>
  <c r="BG143"/>
  <c r="BF143"/>
  <c r="T143"/>
  <c r="R143"/>
  <c r="P143"/>
  <c r="BI140"/>
  <c r="BH140"/>
  <c r="BG140"/>
  <c r="BF140"/>
  <c r="T140"/>
  <c r="R140"/>
  <c r="P140"/>
  <c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BI120"/>
  <c r="BH120"/>
  <c r="BG120"/>
  <c r="BF120"/>
  <c r="T120"/>
  <c r="T119"/>
  <c r="R120"/>
  <c r="R119"/>
  <c r="P120"/>
  <c r="P119"/>
  <c r="BI115"/>
  <c r="BH115"/>
  <c r="BG115"/>
  <c r="BF115"/>
  <c r="T115"/>
  <c r="R115"/>
  <c r="P115"/>
  <c r="BI112"/>
  <c r="BH112"/>
  <c r="BG112"/>
  <c r="BF112"/>
  <c r="T112"/>
  <c r="R112"/>
  <c r="P112"/>
  <c r="BI109"/>
  <c r="BH109"/>
  <c r="BG109"/>
  <c r="BF109"/>
  <c r="T109"/>
  <c r="R109"/>
  <c r="P109"/>
  <c r="BI106"/>
  <c r="BH106"/>
  <c r="BG106"/>
  <c r="BF106"/>
  <c r="T106"/>
  <c r="R106"/>
  <c r="P106"/>
  <c r="BI103"/>
  <c r="BH103"/>
  <c r="BG103"/>
  <c r="BF103"/>
  <c r="T103"/>
  <c r="R103"/>
  <c r="P103"/>
  <c r="BI99"/>
  <c r="BH99"/>
  <c r="BG99"/>
  <c r="BF99"/>
  <c r="T99"/>
  <c r="R99"/>
  <c r="P99"/>
  <c r="BI96"/>
  <c r="BH96"/>
  <c r="BG96"/>
  <c r="BF96"/>
  <c r="T96"/>
  <c r="R96"/>
  <c r="P96"/>
  <c r="BI92"/>
  <c r="BH92"/>
  <c r="BG92"/>
  <c r="BF92"/>
  <c r="T92"/>
  <c r="R92"/>
  <c r="P92"/>
  <c r="BI89"/>
  <c r="BH89"/>
  <c r="BG89"/>
  <c r="BF89"/>
  <c r="T89"/>
  <c r="R89"/>
  <c r="P89"/>
  <c r="J83"/>
  <c r="F83"/>
  <c r="F81"/>
  <c r="E79"/>
  <c r="J54"/>
  <c r="F54"/>
  <c r="F52"/>
  <c r="E50"/>
  <c r="J24"/>
  <c r="E24"/>
  <c r="J84"/>
  <c r="J23"/>
  <c r="J18"/>
  <c r="E18"/>
  <c r="F84"/>
  <c r="J17"/>
  <c r="J12"/>
  <c r="J52"/>
  <c r="E7"/>
  <c r="E77"/>
  <c i="1" r="L50"/>
  <c r="AM50"/>
  <c r="AM49"/>
  <c r="L49"/>
  <c r="AM47"/>
  <c r="L47"/>
  <c r="L45"/>
  <c r="L44"/>
  <c i="5" r="J82"/>
  <c i="4" r="J375"/>
  <c r="J290"/>
  <c r="J256"/>
  <c r="BK137"/>
  <c i="3" r="J106"/>
  <c i="2" r="J120"/>
  <c i="5" r="BK90"/>
  <c i="4" r="J380"/>
  <c r="J310"/>
  <c r="J223"/>
  <c r="J141"/>
  <c i="3" r="BK109"/>
  <c i="2" r="J127"/>
  <c i="5" r="BK89"/>
  <c i="4" r="BK491"/>
  <c r="BK484"/>
  <c r="J465"/>
  <c r="J455"/>
  <c r="J448"/>
  <c r="BK428"/>
  <c r="BK400"/>
  <c r="BK363"/>
  <c r="J340"/>
  <c r="BK328"/>
  <c r="BK310"/>
  <c r="J283"/>
  <c r="J249"/>
  <c r="J228"/>
  <c r="BK198"/>
  <c r="BK175"/>
  <c r="BK162"/>
  <c r="J137"/>
  <c r="BK94"/>
  <c i="3" r="J130"/>
  <c r="BK115"/>
  <c r="BK103"/>
  <c r="BK88"/>
  <c i="2" r="J136"/>
  <c r="BK120"/>
  <c r="BK99"/>
  <c i="4" r="J424"/>
  <c r="BK375"/>
  <c r="BK260"/>
  <c r="J171"/>
  <c r="J104"/>
  <c i="3" r="BK100"/>
  <c r="BK85"/>
  <c i="2" r="BK112"/>
  <c i="5" r="J87"/>
  <c i="4" r="J412"/>
  <c r="J400"/>
  <c r="J389"/>
  <c r="BK345"/>
  <c r="BK340"/>
  <c r="BK331"/>
  <c r="J325"/>
  <c r="J305"/>
  <c r="J271"/>
  <c r="J265"/>
  <c r="BK239"/>
  <c r="J175"/>
  <c r="J162"/>
  <c r="BK154"/>
  <c r="BK127"/>
  <c i="3" r="J115"/>
  <c r="J91"/>
  <c r="J82"/>
  <c i="2" r="J143"/>
  <c r="J115"/>
  <c r="J96"/>
  <c r="J92"/>
  <c i="5" r="J89"/>
  <c i="4" r="BK437"/>
  <c r="J428"/>
  <c r="J369"/>
  <c r="BK349"/>
  <c r="J335"/>
  <c r="BK286"/>
  <c r="J275"/>
  <c r="J260"/>
  <c r="BK243"/>
  <c r="J198"/>
  <c r="J180"/>
  <c r="J127"/>
  <c i="3" r="J133"/>
  <c r="J124"/>
  <c r="BK112"/>
  <c r="BK94"/>
  <c r="J88"/>
  <c i="2" r="BK143"/>
  <c r="J133"/>
  <c i="1" r="AS54"/>
  <c i="5" r="J90"/>
  <c r="BK87"/>
  <c r="J84"/>
  <c r="BK82"/>
  <c i="4" r="J491"/>
  <c r="BK488"/>
  <c r="J488"/>
  <c r="BK482"/>
  <c r="J482"/>
  <c r="BK465"/>
  <c r="BK462"/>
  <c r="J462"/>
  <c r="BK459"/>
  <c r="BK455"/>
  <c r="BK451"/>
  <c r="BK448"/>
  <c r="BK441"/>
  <c r="J441"/>
  <c r="BK433"/>
  <c r="BK424"/>
  <c r="BK405"/>
  <c r="BK389"/>
  <c r="BK385"/>
  <c r="BK369"/>
  <c r="J363"/>
  <c r="BK355"/>
  <c r="J355"/>
  <c r="BK335"/>
  <c r="J331"/>
  <c r="J328"/>
  <c r="BK325"/>
  <c r="BK315"/>
  <c r="J300"/>
  <c r="BK290"/>
  <c r="J286"/>
  <c r="BK275"/>
  <c r="BK271"/>
  <c r="BK265"/>
  <c r="BK256"/>
  <c r="J239"/>
  <c r="BK228"/>
  <c r="BK223"/>
  <c r="BK215"/>
  <c r="BK211"/>
  <c r="BK193"/>
  <c r="BK180"/>
  <c r="BK171"/>
  <c r="BK167"/>
  <c r="J167"/>
  <c r="BK158"/>
  <c r="BK150"/>
  <c r="BK141"/>
  <c r="J133"/>
  <c r="J112"/>
  <c i="3" r="BK136"/>
  <c r="BK133"/>
  <c r="BK130"/>
  <c r="BK127"/>
  <c r="BK118"/>
  <c r="J112"/>
  <c r="J109"/>
  <c r="BK106"/>
  <c r="J100"/>
  <c r="J94"/>
  <c r="J85"/>
  <c r="BK82"/>
  <c i="2" r="BK150"/>
  <c r="BK140"/>
  <c r="BK136"/>
  <c r="BK133"/>
  <c r="BK127"/>
  <c r="BK124"/>
  <c r="BK115"/>
  <c r="J109"/>
  <c r="BK106"/>
  <c r="J99"/>
  <c r="BK96"/>
  <c r="BK92"/>
  <c r="BK89"/>
  <c i="4" r="J385"/>
  <c r="BK380"/>
  <c r="J349"/>
  <c r="BK300"/>
  <c r="BK283"/>
  <c r="BK249"/>
  <c r="J193"/>
  <c r="J188"/>
  <c r="J150"/>
  <c r="BK133"/>
  <c r="BK112"/>
  <c i="3" r="J136"/>
  <c r="BK124"/>
  <c r="J121"/>
  <c r="BK97"/>
  <c r="BK91"/>
  <c i="2" r="J150"/>
  <c r="J140"/>
  <c r="J124"/>
  <c r="BK109"/>
  <c r="J89"/>
  <c i="4" r="J405"/>
  <c i="3" r="J127"/>
  <c i="2" r="BK130"/>
  <c i="4" r="J459"/>
  <c r="J315"/>
  <c r="J215"/>
  <c i="3" r="J118"/>
  <c i="2" r="J106"/>
  <c i="4" r="J433"/>
  <c r="BK305"/>
  <c r="J158"/>
  <c i="3" r="J103"/>
  <c i="2" r="J112"/>
  <c i="5" r="BK84"/>
  <c i="4" r="J484"/>
  <c r="J451"/>
  <c r="BK412"/>
  <c r="J345"/>
  <c r="BK319"/>
  <c r="J243"/>
  <c r="BK188"/>
  <c r="J154"/>
  <c r="BK104"/>
  <c i="3" r="BK121"/>
  <c r="J97"/>
  <c i="2" r="BK146"/>
  <c r="J130"/>
  <c r="BK103"/>
  <c i="4" r="J437"/>
  <c r="J319"/>
  <c r="J211"/>
  <c r="J94"/>
  <c i="2" r="J146"/>
  <c r="J103"/>
  <c l="1" r="P95"/>
  <c r="T102"/>
  <c r="T123"/>
  <c r="T118"/>
  <c i="3" r="BK81"/>
  <c r="BK80"/>
  <c r="J80"/>
  <c r="J59"/>
  <c i="4" r="BK93"/>
  <c r="P149"/>
  <c r="R274"/>
  <c i="2" r="BK88"/>
  <c r="J88"/>
  <c r="J60"/>
  <c r="R88"/>
  <c r="BK95"/>
  <c r="J95"/>
  <c r="J61"/>
  <c r="R95"/>
  <c r="T95"/>
  <c r="R102"/>
  <c r="BK123"/>
  <c r="J123"/>
  <c r="J65"/>
  <c r="R123"/>
  <c r="R118"/>
  <c r="BK139"/>
  <c r="J139"/>
  <c r="J66"/>
  <c r="R139"/>
  <c i="3" r="T81"/>
  <c r="T80"/>
  <c i="4" r="P93"/>
  <c r="T93"/>
  <c r="R149"/>
  <c r="BK274"/>
  <c r="J274"/>
  <c r="J63"/>
  <c r="T274"/>
  <c r="P309"/>
  <c r="BK427"/>
  <c r="J427"/>
  <c r="J67"/>
  <c r="P427"/>
  <c r="T427"/>
  <c r="BK447"/>
  <c r="J447"/>
  <c r="J69"/>
  <c r="T447"/>
  <c r="BK487"/>
  <c r="J487"/>
  <c r="J71"/>
  <c r="P487"/>
  <c r="P486"/>
  <c i="2" r="P88"/>
  <c r="BK102"/>
  <c r="J102"/>
  <c r="J62"/>
  <c r="P139"/>
  <c i="3" r="P81"/>
  <c r="P80"/>
  <c i="1" r="AU56"/>
  <c i="4" r="R93"/>
  <c r="R92"/>
  <c r="T149"/>
  <c r="BK309"/>
  <c r="J309"/>
  <c r="J66"/>
  <c r="T309"/>
  <c r="T308"/>
  <c r="P447"/>
  <c r="R487"/>
  <c r="R486"/>
  <c i="5" r="BK81"/>
  <c r="J81"/>
  <c r="J60"/>
  <c r="P81"/>
  <c r="P80"/>
  <c i="1" r="AU58"/>
  <c i="5" r="R81"/>
  <c r="R80"/>
  <c i="2" r="T88"/>
  <c r="P102"/>
  <c r="P123"/>
  <c r="P118"/>
  <c r="T139"/>
  <c i="3" r="R81"/>
  <c r="R80"/>
  <c i="4" r="BK149"/>
  <c r="J149"/>
  <c r="J62"/>
  <c r="P274"/>
  <c r="R309"/>
  <c r="R308"/>
  <c r="R427"/>
  <c r="R447"/>
  <c r="T487"/>
  <c r="T486"/>
  <c i="5" r="T81"/>
  <c r="T80"/>
  <c i="2" r="J81"/>
  <c r="BE115"/>
  <c r="BE120"/>
  <c r="BE136"/>
  <c i="3" r="J52"/>
  <c r="E70"/>
  <c r="BE82"/>
  <c r="BE88"/>
  <c i="4" r="J52"/>
  <c r="J55"/>
  <c r="BE141"/>
  <c r="BE167"/>
  <c r="BE198"/>
  <c r="BE243"/>
  <c r="BE256"/>
  <c r="BE290"/>
  <c r="BE340"/>
  <c r="BE369"/>
  <c r="BE412"/>
  <c i="2" r="E48"/>
  <c r="F55"/>
  <c r="J55"/>
  <c r="BE89"/>
  <c r="BE92"/>
  <c r="BE99"/>
  <c r="BE124"/>
  <c r="BE127"/>
  <c r="BE130"/>
  <c r="BE133"/>
  <c r="BE140"/>
  <c r="BE143"/>
  <c r="BK149"/>
  <c r="J149"/>
  <c r="J67"/>
  <c i="3" r="F55"/>
  <c r="J77"/>
  <c r="BE85"/>
  <c r="BE100"/>
  <c r="BE106"/>
  <c r="BE109"/>
  <c r="BE112"/>
  <c r="BE115"/>
  <c r="BE118"/>
  <c r="BE124"/>
  <c r="BE127"/>
  <c r="BE133"/>
  <c i="4" r="E48"/>
  <c r="F55"/>
  <c r="BE94"/>
  <c r="BE127"/>
  <c r="BE150"/>
  <c r="BE162"/>
  <c r="BE171"/>
  <c r="BE175"/>
  <c r="BE188"/>
  <c r="BE211"/>
  <c r="BE223"/>
  <c r="BE239"/>
  <c r="BE265"/>
  <c r="BE275"/>
  <c r="BE286"/>
  <c r="BE305"/>
  <c r="BE315"/>
  <c r="BE325"/>
  <c r="BE328"/>
  <c r="BE335"/>
  <c r="BE345"/>
  <c r="BE349"/>
  <c r="BE380"/>
  <c r="BE405"/>
  <c r="BE428"/>
  <c r="BE437"/>
  <c r="BE459"/>
  <c r="BE482"/>
  <c r="BE484"/>
  <c r="BE488"/>
  <c r="BE491"/>
  <c i="5" r="E48"/>
  <c r="J52"/>
  <c r="F55"/>
  <c r="J77"/>
  <c r="BE82"/>
  <c r="BE84"/>
  <c r="BE89"/>
  <c i="2" r="BE96"/>
  <c r="BE106"/>
  <c r="BE109"/>
  <c r="BK119"/>
  <c r="J119"/>
  <c r="J64"/>
  <c i="3" r="BE91"/>
  <c r="BE121"/>
  <c r="BE130"/>
  <c r="BE136"/>
  <c i="4" r="BE104"/>
  <c r="BE112"/>
  <c r="BE137"/>
  <c r="BE154"/>
  <c r="BE193"/>
  <c r="BE215"/>
  <c r="BE271"/>
  <c r="BE283"/>
  <c r="BE331"/>
  <c r="BE355"/>
  <c r="BE375"/>
  <c r="BE389"/>
  <c r="BE400"/>
  <c r="BE424"/>
  <c r="BE441"/>
  <c r="BK440"/>
  <c r="J440"/>
  <c r="J68"/>
  <c i="5" r="BE87"/>
  <c r="BE90"/>
  <c i="2" r="BE103"/>
  <c r="BE112"/>
  <c r="BE146"/>
  <c r="BE150"/>
  <c i="3" r="BE94"/>
  <c r="BE97"/>
  <c r="BE103"/>
  <c i="4" r="BE133"/>
  <c r="BE158"/>
  <c r="BE180"/>
  <c r="BE228"/>
  <c r="BE249"/>
  <c r="BE260"/>
  <c r="BE300"/>
  <c r="BE310"/>
  <c r="BE319"/>
  <c r="BE363"/>
  <c r="BE385"/>
  <c r="BE433"/>
  <c r="BE448"/>
  <c r="BE451"/>
  <c r="BE455"/>
  <c r="BE462"/>
  <c r="BE465"/>
  <c r="BK304"/>
  <c r="J304"/>
  <c r="J64"/>
  <c i="2" r="F34"/>
  <c i="1" r="BA55"/>
  <c i="4" r="F34"/>
  <c i="1" r="BA57"/>
  <c i="2" r="F37"/>
  <c i="1" r="BD55"/>
  <c i="5" r="F37"/>
  <c i="1" r="BD58"/>
  <c i="4" r="F37"/>
  <c i="1" r="BD57"/>
  <c i="3" r="F37"/>
  <c i="1" r="BD56"/>
  <c i="5" r="F36"/>
  <c i="1" r="BC58"/>
  <c i="2" r="F35"/>
  <c i="1" r="BB55"/>
  <c i="3" r="J34"/>
  <c i="1" r="AW56"/>
  <c i="4" r="F35"/>
  <c i="1" r="BB57"/>
  <c i="3" r="F35"/>
  <c i="1" r="BB56"/>
  <c i="5" r="F34"/>
  <c i="1" r="BA58"/>
  <c i="3" r="F36"/>
  <c i="1" r="BC56"/>
  <c i="4" r="F36"/>
  <c i="1" r="BC57"/>
  <c i="2" r="J34"/>
  <c i="1" r="AW55"/>
  <c i="3" r="F34"/>
  <c i="1" r="BA56"/>
  <c i="2" r="F36"/>
  <c i="1" r="BC55"/>
  <c i="5" r="F35"/>
  <c i="1" r="BB58"/>
  <c i="5" r="J34"/>
  <c i="1" r="AW58"/>
  <c i="4" r="J34"/>
  <c i="1" r="AW57"/>
  <c i="4" l="1" r="P308"/>
  <c i="2" r="T87"/>
  <c i="4" r="R91"/>
  <c r="BK92"/>
  <c i="2" r="R87"/>
  <c r="P87"/>
  <c i="1" r="AU55"/>
  <c i="4" r="T92"/>
  <c r="T91"/>
  <c r="P92"/>
  <c r="P91"/>
  <c i="1" r="AU57"/>
  <c i="3" r="J81"/>
  <c r="J60"/>
  <c i="4" r="J93"/>
  <c r="J61"/>
  <c r="BK308"/>
  <c r="J308"/>
  <c r="J65"/>
  <c i="2" r="BK118"/>
  <c r="J118"/>
  <c r="J63"/>
  <c i="4" r="BK486"/>
  <c r="J486"/>
  <c r="J70"/>
  <c i="5" r="BK80"/>
  <c r="J80"/>
  <c r="J59"/>
  <c i="3" r="J33"/>
  <c i="1" r="AV56"/>
  <c r="AT56"/>
  <c r="BA54"/>
  <c r="W30"/>
  <c i="4" r="F33"/>
  <c i="1" r="AZ57"/>
  <c i="3" r="J30"/>
  <c i="1" r="AG56"/>
  <c r="AN56"/>
  <c i="5" r="F33"/>
  <c i="1" r="AZ58"/>
  <c i="2" r="J33"/>
  <c i="1" r="AV55"/>
  <c r="AT55"/>
  <c i="5" r="J33"/>
  <c i="1" r="AV58"/>
  <c r="AT58"/>
  <c r="BC54"/>
  <c r="W32"/>
  <c r="BD54"/>
  <c r="W33"/>
  <c r="BB54"/>
  <c r="W31"/>
  <c i="2" r="F33"/>
  <c i="1" r="AZ55"/>
  <c i="3" r="F33"/>
  <c i="1" r="AZ56"/>
  <c i="4" r="J33"/>
  <c i="1" r="AV57"/>
  <c r="AT57"/>
  <c i="4" l="1" r="BK91"/>
  <c r="J91"/>
  <c i="3" r="J39"/>
  <c i="2" r="BK87"/>
  <c r="J87"/>
  <c r="J59"/>
  <c i="4" r="J92"/>
  <c r="J60"/>
  <c r="J30"/>
  <c i="1" r="AG57"/>
  <c r="AN57"/>
  <c i="5" r="J30"/>
  <c i="1" r="AG58"/>
  <c r="AN58"/>
  <c r="AX54"/>
  <c r="AW54"/>
  <c r="AK30"/>
  <c r="AZ54"/>
  <c r="W29"/>
  <c r="AY54"/>
  <c r="AU54"/>
  <c i="4" l="1" r="J39"/>
  <c r="J59"/>
  <c i="5" r="J39"/>
  <c i="1" r="AV54"/>
  <c r="AK29"/>
  <c i="2" r="J30"/>
  <c i="1" r="AG55"/>
  <c r="AN55"/>
  <c i="2" l="1" r="J39"/>
  <c i="1" r="AT54"/>
  <c r="AG54"/>
  <c l="1" r="AN54"/>
  <c r="AK26"/>
  <c r="AK35"/>
</calcChain>
</file>

<file path=xl/sharedStrings.xml><?xml version="1.0" encoding="utf-8"?>
<sst xmlns="http://schemas.openxmlformats.org/spreadsheetml/2006/main">
  <si>
    <t>Export Komplet</t>
  </si>
  <si>
    <t>VZ</t>
  </si>
  <si>
    <t>2.0</t>
  </si>
  <si>
    <t>ZAMOK</t>
  </si>
  <si>
    <t>False</t>
  </si>
  <si>
    <t>{6d0e2182-281c-4ff7-a233-6d1e8b8e06de}</t>
  </si>
  <si>
    <t>0,01</t>
  </si>
  <si>
    <t>21</t>
  </si>
  <si>
    <t>15</t>
  </si>
  <si>
    <t>REKAPITULACE STAVBY</t>
  </si>
  <si>
    <t xml:space="preserve">v ---  níže se nacházejí doplnkové a pomocné údaje k sestavám  --- v</t>
  </si>
  <si>
    <t>Návod na vyplnění</t>
  </si>
  <si>
    <t>0,001</t>
  </si>
  <si>
    <t>Kód:</t>
  </si>
  <si>
    <t>020117A</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</si>
  <si>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</si>
  <si>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</si>
  <si>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MVE Žlutice - rekonstrukce technologie</t>
  </si>
  <si>
    <t>KSO:</t>
  </si>
  <si>
    <t>832 4</t>
  </si>
  <si>
    <t>CC-CZ:</t>
  </si>
  <si>
    <t/>
  </si>
  <si>
    <t>Místo:</t>
  </si>
  <si>
    <t>na řece Střela (ř. km 66,7)</t>
  </si>
  <si>
    <t>Datum:</t>
  </si>
  <si>
    <t>9. 2. 2021</t>
  </si>
  <si>
    <t>Zadavatel:</t>
  </si>
  <si>
    <t>IČ:</t>
  </si>
  <si>
    <t>70889953</t>
  </si>
  <si>
    <t>Povodí Vltavy, státní podnik</t>
  </si>
  <si>
    <t>DIČ:</t>
  </si>
  <si>
    <t>CZ70889953</t>
  </si>
  <si>
    <t>Uchazeč:</t>
  </si>
  <si>
    <t>Vyplň údaj</t>
  </si>
  <si>
    <t>Projektant:</t>
  </si>
  <si>
    <t>46347526</t>
  </si>
  <si>
    <t>AQUATIS a. s.</t>
  </si>
  <si>
    <t>CZ46347526</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</si>
  <si>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</si>
  <si>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</si>
  <si>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</si>
  <si>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</si>
  <si>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</si>
  <si>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</si>
  <si>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</si>
  <si>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</si>
  <si>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</si>
  <si>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</si>
  <si>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</si>
  <si>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</si>
  <si>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</si>
  <si>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</si>
  <si>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</si>
  <si>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</si>
  <si>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</si>
  <si>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</si>
  <si>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</si>
  <si>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</si>
  <si>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</si>
  <si>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</si>
  <si>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</si>
  <si>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</si>
  <si>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</si>
  <si>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</si>
  <si>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</si>
  <si>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</si>
  <si>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</si>
  <si>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</si>
  <si>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</si>
  <si>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</si>
  <si>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</si>
  <si>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</si>
  <si>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</si>
  <si>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</si>
  <si>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</si>
  <si>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</si>
  <si>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</si>
  <si>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</si>
  <si>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</si>
  <si>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</si>
  <si>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</si>
  <si>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</si>
  <si>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PS 01</t>
  </si>
  <si>
    <t>Technologická část strojní</t>
  </si>
  <si>
    <t>PRO</t>
  </si>
  <si>
    <t>1</t>
  </si>
  <si>
    <t>{a6cfe456-9499-4501-a31a-fcf528851264}</t>
  </si>
  <si>
    <t>2</t>
  </si>
  <si>
    <t>PS 02</t>
  </si>
  <si>
    <t>Technologická část elektro</t>
  </si>
  <si>
    <t>{900ff584-18a3-487a-a116-ed2eecfb9713}</t>
  </si>
  <si>
    <t>SO 01</t>
  </si>
  <si>
    <t>Úpravy MVE</t>
  </si>
  <si>
    <t>STA</t>
  </si>
  <si>
    <t>{30070e56-39fd-4332-a658-623349c2cfbb}</t>
  </si>
  <si>
    <t>VON</t>
  </si>
  <si>
    <t>Vedlejší a ostatní náklady</t>
  </si>
  <si>
    <t>{748d9e58-9eb2-4c68-acae-e99b6d6a6edd}</t>
  </si>
  <si>
    <t>KRYCÍ LIST SOUPISU PRACÍ</t>
  </si>
  <si>
    <t>Objekt:</t>
  </si>
  <si>
    <t>PS 01 - Technologická část strojní</t>
  </si>
  <si>
    <t>REKAPITULACE ČLENĚNÍ SOUPISU PRACÍ</t>
  </si>
  <si>
    <t>Kód dílu - Popis</t>
  </si>
  <si>
    <t>Cena celkem [CZK]</t>
  </si>
  <si>
    <t>-1</t>
  </si>
  <si>
    <t xml:space="preserve">1. - DPS 01.1  Soustrojí TG1</t>
  </si>
  <si>
    <t>2. - DPS 01.2 Soustrojí TG2</t>
  </si>
  <si>
    <t xml:space="preserve">3. - DPS 01.3  Spodní výpusti</t>
  </si>
  <si>
    <t xml:space="preserve">4. - DPS 01.4  Pomocná zařízení</t>
  </si>
  <si>
    <t xml:space="preserve">    4.1 - Zdvihací zařízení ve strojovně</t>
  </si>
  <si>
    <t xml:space="preserve">    4.2 - Nová povrchová ochrana stávajícího zařízení ve strojovně</t>
  </si>
  <si>
    <t xml:space="preserve">5. - DPS 01.5  Demontáž strojně-technologického zařízení</t>
  </si>
  <si>
    <t>6. - Ostatní</t>
  </si>
  <si>
    <t>SOUPIS PRACÍ</t>
  </si>
  <si>
    <t>PČ</t>
  </si>
  <si>
    <t>MJ</t>
  </si>
  <si>
    <t>Množství</t>
  </si>
  <si>
    <t>J.cena [CZK]</t>
  </si>
  <si>
    <t>Cenová soustava</t>
  </si>
  <si>
    <t>J. Nh [h]</t>
  </si>
  <si>
    <t>Nh celkem [h]</t>
  </si>
  <si>
    <t>J. hmotnost [t]</t>
  </si>
  <si>
    <t>Hmotnost celkem [t]</t>
  </si>
  <si>
    <t>J. suť [t]</t>
  </si>
  <si>
    <t>Suť Celkem [t]</t>
  </si>
  <si>
    <t>Náklady soupisu celkem</t>
  </si>
  <si>
    <t>1.</t>
  </si>
  <si>
    <t xml:space="preserve">DPS 01.1  Soustrojí TG1</t>
  </si>
  <si>
    <t>3</t>
  </si>
  <si>
    <t>ROZPOCET</t>
  </si>
  <si>
    <t>K</t>
  </si>
  <si>
    <t>1.1</t>
  </si>
  <si>
    <t>Bánkiho turbína TG1</t>
  </si>
  <si>
    <t>sada</t>
  </si>
  <si>
    <t>-1145201955</t>
  </si>
  <si>
    <t>PP</t>
  </si>
  <si>
    <t>Bánkiho turbína TG1
Kompletní dodávka a montáž Bánkiho turbiny TG1</t>
  </si>
  <si>
    <t>P</t>
  </si>
  <si>
    <t xml:space="preserve">Poznámka k položce:_x000d_
Viz příloha D.2.1.3. Technické specifikace </t>
  </si>
  <si>
    <t>1.2</t>
  </si>
  <si>
    <t>Generátor TG1</t>
  </si>
  <si>
    <t>1294987691</t>
  </si>
  <si>
    <t>Generátor TG
Kompletní dodávka a montáž horizontálního synchronního generátoru 155 kVA</t>
  </si>
  <si>
    <t>2.</t>
  </si>
  <si>
    <t>DPS 01.2 Soustrojí TG2</t>
  </si>
  <si>
    <t>2.1</t>
  </si>
  <si>
    <t>Bánkiho turbína TG2</t>
  </si>
  <si>
    <t>-1605281984</t>
  </si>
  <si>
    <t>Bánkiho turbína TG2
Kompletní dodávka a montáž Bánkiho turbiny TG2</t>
  </si>
  <si>
    <t>4</t>
  </si>
  <si>
    <t>2.2</t>
  </si>
  <si>
    <t>Generátor TG2</t>
  </si>
  <si>
    <t>363413666</t>
  </si>
  <si>
    <t>Generátor TG2
Kompletní dodávka a montáž horizontálního synchronního generátoru 67 kVA</t>
  </si>
  <si>
    <t>3.</t>
  </si>
  <si>
    <t xml:space="preserve">DPS 01.3  Spodní výpusti</t>
  </si>
  <si>
    <t>5</t>
  </si>
  <si>
    <t>3.1</t>
  </si>
  <si>
    <t>Segmentový uzávěr DN 600</t>
  </si>
  <si>
    <t>64</t>
  </si>
  <si>
    <t>-628395561</t>
  </si>
  <si>
    <t>Segmentový uzávěr DN 600
Kompletní dodávka a montáž segmentového regulačního uzávěru DN 600</t>
  </si>
  <si>
    <t>6</t>
  </si>
  <si>
    <t>3.2</t>
  </si>
  <si>
    <t>Potrubí výpusti DN 600</t>
  </si>
  <si>
    <t>1050031942</t>
  </si>
  <si>
    <t>Potrubí výpusti DN 600
Kkompletní dodávka a montáž potrubí výpusti DN 600 (délka 3,5 m /sada)</t>
  </si>
  <si>
    <t>7</t>
  </si>
  <si>
    <t>3.3</t>
  </si>
  <si>
    <t>Zavzdušňovací potrubí</t>
  </si>
  <si>
    <t>-271259792</t>
  </si>
  <si>
    <t>Zavzdušňovací potrubí
Kompletní dodávka a montáž zavzdušňovacího potrubí DN 250 (délka 4,5 m /sada)</t>
  </si>
  <si>
    <t>8</t>
  </si>
  <si>
    <t>3.4</t>
  </si>
  <si>
    <t>Propojovací potrubí</t>
  </si>
  <si>
    <t>m</t>
  </si>
  <si>
    <t>-711692067</t>
  </si>
  <si>
    <t>Propojovací potrubí
Kompletní dodávka a montáž propojovacího potrubí DN 100 (délka 10 m, 2 x uzávěr)</t>
  </si>
  <si>
    <t>9</t>
  </si>
  <si>
    <t>3.5</t>
  </si>
  <si>
    <t>Uzávěry na propojovacím potrubí</t>
  </si>
  <si>
    <t>-1339279082</t>
  </si>
  <si>
    <t>Uzávěry na propojovacím potrubír)</t>
  </si>
  <si>
    <t>4.</t>
  </si>
  <si>
    <t xml:space="preserve">DPS 01.4  Pomocná zařízení</t>
  </si>
  <si>
    <t>4.1</t>
  </si>
  <si>
    <t>Zdvihací zařízení ve strojovně</t>
  </si>
  <si>
    <t>10</t>
  </si>
  <si>
    <t>4.1.1</t>
  </si>
  <si>
    <t>Kompletní dodávka a montáž kladkostroje 3,2 t</t>
  </si>
  <si>
    <t>-1576099363</t>
  </si>
  <si>
    <t>4.2</t>
  </si>
  <si>
    <t>Nová povrchová ochrana stávajícího zařízení ve strojovně</t>
  </si>
  <si>
    <t>11</t>
  </si>
  <si>
    <t>4.2.1</t>
  </si>
  <si>
    <t>Očištění povrchů</t>
  </si>
  <si>
    <t>1184982602</t>
  </si>
  <si>
    <t>12</t>
  </si>
  <si>
    <t>4.2.2</t>
  </si>
  <si>
    <t>Vizuální kontrola povrchu potrubí a savky – technický nález</t>
  </si>
  <si>
    <t>1570818991</t>
  </si>
  <si>
    <t>13</t>
  </si>
  <si>
    <t>4.2.3</t>
  </si>
  <si>
    <t>Nová povrchová ochrana potrubí - vnější plochy cca 65 m2</t>
  </si>
  <si>
    <t>m2</t>
  </si>
  <si>
    <t>709763692</t>
  </si>
  <si>
    <t>14</t>
  </si>
  <si>
    <t>4.2.4</t>
  </si>
  <si>
    <t xml:space="preserve">Nová povrchová ochrana  savky - vnitřní obtékané plochy cca 18 m2</t>
  </si>
  <si>
    <t>472110354</t>
  </si>
  <si>
    <t>Nová povrchová ochrana savky - vnitřní obtékané plochy cca 18 m2</t>
  </si>
  <si>
    <t>4.2.5</t>
  </si>
  <si>
    <t>Další práce dle technického nálezu (předpoklad 50 hodin)</t>
  </si>
  <si>
    <t>hod</t>
  </si>
  <si>
    <t>-571728599</t>
  </si>
  <si>
    <t>5.</t>
  </si>
  <si>
    <t xml:space="preserve">DPS 01.5  Demontáž strojně-technologického zařízení</t>
  </si>
  <si>
    <t>16</t>
  </si>
  <si>
    <t>5.1</t>
  </si>
  <si>
    <t>Demontáž soustrojí TG1</t>
  </si>
  <si>
    <t>-1393707848</t>
  </si>
  <si>
    <t>Demontáž soustrojí TG1
Komletní demontáž stávajícího zařízení soustrojí Bánkiho turbíny TG1</t>
  </si>
  <si>
    <t>17</t>
  </si>
  <si>
    <t>5.2</t>
  </si>
  <si>
    <t>Demontáž soustrojí TG2</t>
  </si>
  <si>
    <t>1688001936</t>
  </si>
  <si>
    <t>Demontáž soustrojí TG2
Komletní demontáž stávajícího zařízení soustrojí Bánkiho turbíny TG2</t>
  </si>
  <si>
    <t>18</t>
  </si>
  <si>
    <t>5.3</t>
  </si>
  <si>
    <t>Demontáž spodních výpustí</t>
  </si>
  <si>
    <t>-56804738</t>
  </si>
  <si>
    <t>Demontáž spodních výpustí
Demontáž stávajícího zařízení spodních výpustí (klapka, potrubí,..)</t>
  </si>
  <si>
    <t>6.</t>
  </si>
  <si>
    <t>Ostatní</t>
  </si>
  <si>
    <t>19</t>
  </si>
  <si>
    <t>6.1</t>
  </si>
  <si>
    <t>Technická dokumentace strojní části (dodavatelská realizační dokumentace PS 01)</t>
  </si>
  <si>
    <t>kpl.</t>
  </si>
  <si>
    <t>-816631877</t>
  </si>
  <si>
    <t>PS 02 - Technologická část elektro</t>
  </si>
  <si>
    <t>PS02 - Technologická část elektro</t>
  </si>
  <si>
    <t>PS02</t>
  </si>
  <si>
    <t>02.1</t>
  </si>
  <si>
    <t>Rozvaděč RG</t>
  </si>
  <si>
    <t>ks</t>
  </si>
  <si>
    <t>512</t>
  </si>
  <si>
    <t>-102119632</t>
  </si>
  <si>
    <t xml:space="preserve">Poznámka k položce:_x000d_
Viz příloha D.2.2.3. Technické specifikace </t>
  </si>
  <si>
    <t>02.2</t>
  </si>
  <si>
    <t>Rozvaděč RMS1</t>
  </si>
  <si>
    <t>2142870845</t>
  </si>
  <si>
    <t>02.3</t>
  </si>
  <si>
    <t>Rozvaděč řízení TG1 – DTG1, včetně SW</t>
  </si>
  <si>
    <t>719984142</t>
  </si>
  <si>
    <t>02.4</t>
  </si>
  <si>
    <t>Rozvaděč řízení TG2 – DTG2, včetně SW</t>
  </si>
  <si>
    <t>-575603769</t>
  </si>
  <si>
    <t>02.5</t>
  </si>
  <si>
    <t>Propojovací kabeláž G1 a G2 a pomocných zařízení s RG, DTG1 a DTG2</t>
  </si>
  <si>
    <t>kpl</t>
  </si>
  <si>
    <t>-905958685</t>
  </si>
  <si>
    <t>02.6</t>
  </si>
  <si>
    <t>Úprava a doplnění stávající elektroinstalace strojovny výpustí</t>
  </si>
  <si>
    <t>733097370</t>
  </si>
  <si>
    <t>02.7</t>
  </si>
  <si>
    <t>Rozvaděč RE2 pro umístění relé HDO, včetně propojovací kabeláže</t>
  </si>
  <si>
    <t>-1030373293</t>
  </si>
  <si>
    <t>02.8</t>
  </si>
  <si>
    <t>Doplnění kabelových tras strojovny výpustí</t>
  </si>
  <si>
    <t>397376902</t>
  </si>
  <si>
    <t>02.9</t>
  </si>
  <si>
    <t>Doplnění ochranného pospojování</t>
  </si>
  <si>
    <t>1834668387</t>
  </si>
  <si>
    <t>02.10</t>
  </si>
  <si>
    <t>Úprava optických rozvodů</t>
  </si>
  <si>
    <t>1785457885</t>
  </si>
  <si>
    <t>02.11</t>
  </si>
  <si>
    <t>Úprava a doplnění rozvaděče DT1, konfigurace ETH infrastruktury</t>
  </si>
  <si>
    <t>1459805521</t>
  </si>
  <si>
    <t>02.12</t>
  </si>
  <si>
    <t>Počítač PC1 pro vizualizaci MVE</t>
  </si>
  <si>
    <t>1660570499</t>
  </si>
  <si>
    <t>02.13</t>
  </si>
  <si>
    <t>Rozvaděč AXY1 pro komunikaci s dispečinkem DS, propojovací kabeláž</t>
  </si>
  <si>
    <t>-360167212</t>
  </si>
  <si>
    <t>02.14</t>
  </si>
  <si>
    <t>Integrace nových zařízení do systému monitoringu VD Žlutice</t>
  </si>
  <si>
    <t>1689952004</t>
  </si>
  <si>
    <t>02.15</t>
  </si>
  <si>
    <t>Demontáže, ekologická likvidace</t>
  </si>
  <si>
    <t>1799333727</t>
  </si>
  <si>
    <t>02.16</t>
  </si>
  <si>
    <t>Dodavatelská realizační dokumentace PS02, včetně projednání s ČEZ</t>
  </si>
  <si>
    <t>466770327</t>
  </si>
  <si>
    <t>02.17</t>
  </si>
  <si>
    <t>Oživení, uvedení do provozu</t>
  </si>
  <si>
    <t>700779854</t>
  </si>
  <si>
    <t>02.18</t>
  </si>
  <si>
    <t>Měření vlivu MVE na kvalitu el. energie a signál HDO</t>
  </si>
  <si>
    <t>-1910998494</t>
  </si>
  <si>
    <t>02.19</t>
  </si>
  <si>
    <t>Revize elektrických zařízení</t>
  </si>
  <si>
    <t>1783600416</t>
  </si>
  <si>
    <t>bour_ZB</t>
  </si>
  <si>
    <t>Bourání železobetonu</t>
  </si>
  <si>
    <t>m3</t>
  </si>
  <si>
    <t>11,162</t>
  </si>
  <si>
    <t>vrty_D102</t>
  </si>
  <si>
    <t>Předvrty pro řezání lanem</t>
  </si>
  <si>
    <t>8,6</t>
  </si>
  <si>
    <t>rez_do200</t>
  </si>
  <si>
    <t>řezání stěnovou pilou do ŽB hl. do 200 mm</t>
  </si>
  <si>
    <t>67,04</t>
  </si>
  <si>
    <t>Trn_T1</t>
  </si>
  <si>
    <t>dodatečně vlepované trny D 12 mm</t>
  </si>
  <si>
    <t>136</t>
  </si>
  <si>
    <t>jadr_vrt250</t>
  </si>
  <si>
    <t>jádrový vrt D 250</t>
  </si>
  <si>
    <t>1,1</t>
  </si>
  <si>
    <t>dmt_zabradlí</t>
  </si>
  <si>
    <t>Demontované ocelové zábradlí</t>
  </si>
  <si>
    <t>18,4</t>
  </si>
  <si>
    <t>dmt_zebriku</t>
  </si>
  <si>
    <t>Demontáž vnitřních trubkových žebříků přes 2 do 5 m</t>
  </si>
  <si>
    <t>kus</t>
  </si>
  <si>
    <t>SO 01 - Úpravy MVE</t>
  </si>
  <si>
    <t>K1</t>
  </si>
  <si>
    <t>Kotevní deska 400x400x20</t>
  </si>
  <si>
    <t>kg</t>
  </si>
  <si>
    <t>462,08</t>
  </si>
  <si>
    <t>chránička</t>
  </si>
  <si>
    <t>2,9</t>
  </si>
  <si>
    <t>vrt_K1</t>
  </si>
  <si>
    <t>vrt pro kotevní desku K1</t>
  </si>
  <si>
    <t>25,6</t>
  </si>
  <si>
    <t>N1_nosnik</t>
  </si>
  <si>
    <t>montážní nosník N1</t>
  </si>
  <si>
    <t>281,46</t>
  </si>
  <si>
    <t>P3_poklop</t>
  </si>
  <si>
    <t>poklop P3</t>
  </si>
  <si>
    <t>126,74</t>
  </si>
  <si>
    <t>M20_260</t>
  </si>
  <si>
    <t>O1_suma</t>
  </si>
  <si>
    <t>pancíř mezisoučet</t>
  </si>
  <si>
    <t>849,93</t>
  </si>
  <si>
    <t>M16_300</t>
  </si>
  <si>
    <t>kotvy M16</t>
  </si>
  <si>
    <t>24</t>
  </si>
  <si>
    <t>dlažba_nova</t>
  </si>
  <si>
    <t>nová dlažba</t>
  </si>
  <si>
    <t>30</t>
  </si>
  <si>
    <t>rošt</t>
  </si>
  <si>
    <t xml:space="preserve">podlahový rošt </t>
  </si>
  <si>
    <t>17,28</t>
  </si>
  <si>
    <t>P2_poklop</t>
  </si>
  <si>
    <t>Pojízdný s rámem</t>
  </si>
  <si>
    <t>228,04</t>
  </si>
  <si>
    <t>Trn_T2</t>
  </si>
  <si>
    <t>kotevní trn T2</t>
  </si>
  <si>
    <t>50</t>
  </si>
  <si>
    <t>šrot</t>
  </si>
  <si>
    <t>šrot odvoz</t>
  </si>
  <si>
    <t>t</t>
  </si>
  <si>
    <t>2,844</t>
  </si>
  <si>
    <t>bed_rov</t>
  </si>
  <si>
    <t>bednění rovinné</t>
  </si>
  <si>
    <t>20,73</t>
  </si>
  <si>
    <t>bed_valc</t>
  </si>
  <si>
    <t>bednění válcové</t>
  </si>
  <si>
    <t>0,384</t>
  </si>
  <si>
    <t>hasic</t>
  </si>
  <si>
    <t>hasící přístroj</t>
  </si>
  <si>
    <t>M12_250</t>
  </si>
  <si>
    <t>kotevní šroub M12 délky 250</t>
  </si>
  <si>
    <t>M12_150</t>
  </si>
  <si>
    <t xml:space="preserve">kotevní šroub M12 délky 150 </t>
  </si>
  <si>
    <t>O1_pancíř</t>
  </si>
  <si>
    <t>1784,853</t>
  </si>
  <si>
    <t>Dmt_ocel1</t>
  </si>
  <si>
    <t>Demontáž oceli do 50 kg</t>
  </si>
  <si>
    <t>166</t>
  </si>
  <si>
    <t>Dmt_ocel2</t>
  </si>
  <si>
    <t>Demontáž oceli do 100 kg</t>
  </si>
  <si>
    <t>290</t>
  </si>
  <si>
    <t>Dmt_ocel3</t>
  </si>
  <si>
    <t>Demontáž oceli do 250 kg</t>
  </si>
  <si>
    <t>1887,869</t>
  </si>
  <si>
    <t>P1_plošina</t>
  </si>
  <si>
    <t>manipulační plošina P1</t>
  </si>
  <si>
    <t>764,72</t>
  </si>
  <si>
    <t>výmalba</t>
  </si>
  <si>
    <t>Výmalba strojovny</t>
  </si>
  <si>
    <t>243,591</t>
  </si>
  <si>
    <t>suť</t>
  </si>
  <si>
    <t>odvoz suti</t>
  </si>
  <si>
    <t>33,771</t>
  </si>
  <si>
    <t>HSV - Práce a dodávky HSV</t>
  </si>
  <si>
    <t xml:space="preserve">    3 - Svislé a kompletní konstrukce</t>
  </si>
  <si>
    <t xml:space="preserve">    9 - Ostatní konstrukce a práce, bourání</t>
  </si>
  <si>
    <t xml:space="preserve">    997 - Přesun sutě</t>
  </si>
  <si>
    <t xml:space="preserve">    998 - Přesun hmot</t>
  </si>
  <si>
    <t>PSV - Práce a dodávky PSV</t>
  </si>
  <si>
    <t xml:space="preserve">    767 - Konstrukce zámečnické</t>
  </si>
  <si>
    <t xml:space="preserve">    771 - Podlahy z dlaždic</t>
  </si>
  <si>
    <t xml:space="preserve">    783 - Dokončovací práce - nátěry</t>
  </si>
  <si>
    <t xml:space="preserve">    784 - Dokončovací práce - malby a tapety</t>
  </si>
  <si>
    <t>M - Práce a dodávky M</t>
  </si>
  <si>
    <t xml:space="preserve">    23-M - Montáže potrubí</t>
  </si>
  <si>
    <t>HSV</t>
  </si>
  <si>
    <t>Práce a dodávky HSV</t>
  </si>
  <si>
    <t>Svislé a kompletní konstrukce</t>
  </si>
  <si>
    <t>321321116R</t>
  </si>
  <si>
    <t>Konstrukce vodních staveb ze ŽB mrazuvzdorného tř. C 30/37 XC4, XF3</t>
  </si>
  <si>
    <t>-793023213</t>
  </si>
  <si>
    <t>Kotvy chemické s vyvrtáním otvoru kotevní šrouby pro chemické kotvy, velikost M 12, délka 150 mm</t>
  </si>
  <si>
    <t>PSC</t>
  </si>
  <si>
    <t xml:space="preserve">Poznámka k souboru cen:_x000d_
1. Ceny lze použít i pro:_x000d_
a) konstrukce těsnících ostruh, vývarů, patek, dotlačných klínů, vtoků hrází a vodních elektráren, injekčních, revizních a komunikačních štol a základových výpustí hrází, podklad pod dlažbu dna vývaru,_x000d_
b) betony nevodostavebné a nemrazuvzdorné, pokud jsou výjimečně použity v částech konstrukcí._x000d_
2. Ceny neplatí pro:_x000d_
a) předsádkový beton; tento se oceňuje cenami souboru cen 313 43- .1 Předsádkový beton konstrukcí vodních staveb,_x000d_
b) betonový podklad pod dlažbu; tento se oceňuje cenami souboru cen 451 31-51 Podkladní a výplňové vrstvy z betonu prostého pod dlažbu,_x000d_
c) betonovou těsnící nebo opevňovací vrstvu; tato se oceňuje cenami souboru cen 457 31- Těsnicí vrstva z betonu odolného proti agresivnímu prostředí,_x000d_
d) betonové zálivky kotevních šroubů, ocelových konstrukcí, různých dutin apod.; tyto se oceňují cenami souboru cen 936 45-71 Zálivka kotevních šroubů, ocelových konstrukcí, různých dutin apod.._x000d_
3. V cenách jsou započteny i náklady na :_x000d_
a) úpravu, opracování a ošetření pracovních spár tlakovou vodou, vzduchem nebo odstraněním betonové vrstvy,_x000d_
b) spojovací vrstvu na pracovních spárách,_x000d_
c) ošetření a ochranu čerstvého betonu proti povětrnostním vlivům a proti vysýchání,_x000d_
d) odstranění drátů z líce konstrukce a na úpravu líce v místě po odstraněných drátech,_x000d_
e) osazení kotevních želez při betonování konstrukce,_x000d_
f) ztížení práce u drážek otvorů, kapes, injekčních trubek apod.._x000d_
4. V cenách z betonu pro konstrukce bílých van 321 32-12 nejsou započteny náklady na těsnění dilatačních a pracovních spar, tyto se oceňují cenami souborů cen 953 33 části A08 katalogu 801-1 Budovy a haly - zděné a monolitické._x000d_
5. Objem se stanoví v m3 betonové konstrukce; objem dutin jednotlivě do 0,20 m3 se od celkového objemu neodečítá._x000d_
</t>
  </si>
  <si>
    <t>VV</t>
  </si>
  <si>
    <t>Viz příloha D.2.1.2.1 a D.2.1.2.2</t>
  </si>
  <si>
    <t>3,62"m2"*0,2 "dno odpadní štoly" *2 "ks"</t>
  </si>
  <si>
    <t>(2,64"m2" *2,15 "obetonování potrubí spodní výpusti" -0,72"m2"*0,75 "otvor pro ovládání segmentového uzávěru" )*2 "ks</t>
  </si>
  <si>
    <t>1,7"m2"*0,25 "nový kotevní blok pod generátor TG1"</t>
  </si>
  <si>
    <t xml:space="preserve">1,5"m2"*0,28  "nový kotevní blok pod generátor TG2"</t>
  </si>
  <si>
    <t>0,8*0,4*0,3 "Blok VII a VIII" *2 "ks"</t>
  </si>
  <si>
    <t>Součet</t>
  </si>
  <si>
    <t>321321116R1</t>
  </si>
  <si>
    <t>Konstrukce vodních staveb ze ŽB mrazuvzdorného samozhutnitelného tř. C 30/37 XC4 XF3</t>
  </si>
  <si>
    <t>-1927711009</t>
  </si>
  <si>
    <t>Konstrukce vodních staveb z betonu samozhutnitelného přehrad, jezů a plavebních komor, spodní stavby vodních elektráren, jader přehrad, odběrných věží a výpustných zařízení, opěrných zdí, šachet, šachtic a ostatních konstrukcí železového pro prostředí s mrazovými cykly tř. C 30/37 XC4 XF3</t>
  </si>
  <si>
    <t>(0,09 "m2" + 0,20 "m2")*1,2 "výklenky ve zdi v odpadní štole" *2"ks"</t>
  </si>
  <si>
    <t>Zalití vyřezaných otvorů pro rámy</t>
  </si>
  <si>
    <t>0,1*0,1* (6,8*2+4,2*2)</t>
  </si>
  <si>
    <t>321351010</t>
  </si>
  <si>
    <t>Bednění konstrukcí vodních staveb rovinné - zřízení</t>
  </si>
  <si>
    <t>CS ÚRS 2021 01</t>
  </si>
  <si>
    <t>-565471515</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</si>
  <si>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</si>
  <si>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 xml:space="preserve">Poznámka k souboru cen:_x000d_
1. Ceny jsou určeny pro:_x000d_
a) bednění prováděné v prostorách zapažených nebo nezapažených,_x000d_
b) bednění ploch vodorovných, svislých nebo skloněných,_x000d_
c) bednění v prostoru bez výztuže nebo s výztuží jakékoliv hustoty,_x000d_
d) bednění prováděné taženou lištou, taženým bedněním, prefabrikovaným bedněním apod., kromě betonového prefabrikovaného bednění._x000d_
2. Ceny neplatí pro:_x000d_
a) bednění pohledových betonů. Tyto náklady se oceňují individuálně;_x000d_
b) bednění konstrukcí spirál a savek. Tyto náklady se oceňují cenami souboru cen 321 35-6111 až -6940 Obednění a odbednění spirál a savek._x000d_
c) bednění základových pasů, tyto práce lze ocenit cenami 27.35 katalogu 801-1._x000d_
3. V cenách jsou započteny i náklady na:_x000d_
a) podíl bednění otvorů, kapes, rýh, prostupů, výklenků apod. objemu jednotlivě do 1 m3,_x000d_
b) bednění v provedení, které nevyžaduje další úpravu betonových a železobetonových konstrukcí._x000d_
4. V cenách nejsou započteny náklady na podpěrné konstrukce; tyto se oceňují cenami katalogu 800-3 Lešení._x000d_
5. Plocha se stanoví v m2 rozvinuté plochy obedňované konstrukce._x000d_
6. Při výpočtu rozvinuté plochy obedňované konstrukce se neberou v úvahu otvory, kapsy, rýhy, prostupy, výklenky apod. objemu jednotlivě do 1 m3 ._x000d_
</t>
  </si>
  <si>
    <t>Výklenky ve zdi</t>
  </si>
  <si>
    <t>(1,9+0,8)*1,2 *2"ks"</t>
  </si>
  <si>
    <t xml:space="preserve">Obetonování potrubí </t>
  </si>
  <si>
    <t>2,64"m2" *2 "obetonování potrubí spodní výpusti" *2 "ks"</t>
  </si>
  <si>
    <t>NOVÝ KOTEVNÍ BLOK POD GENERÁTOR TG1</t>
  </si>
  <si>
    <t xml:space="preserve">4,4*0,25  </t>
  </si>
  <si>
    <t>NOVÝ KOTEVNÍ BLOK POD GENERÁTOR TG2</t>
  </si>
  <si>
    <t>4,0*0,28+1*0,03</t>
  </si>
  <si>
    <t>Blok VII a VIII</t>
  </si>
  <si>
    <t>(0,8*0,3*2 + 0,4*0,3*2) *2 "ks"</t>
  </si>
  <si>
    <t>321351020</t>
  </si>
  <si>
    <t>Bednění konstrukcí vodních staveb válcově zakřivené - zřízení</t>
  </si>
  <si>
    <t>-1675259495</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</si>
  <si>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válcově zakřivených</t>
  </si>
  <si>
    <t>0,16*1,2 *2"ks"</t>
  </si>
  <si>
    <t>321352010</t>
  </si>
  <si>
    <t>Bednění konstrukcí vodních staveb rovinné - odstranění</t>
  </si>
  <si>
    <t>-1154288189</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</si>
  <si>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</si>
  <si>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321352020</t>
  </si>
  <si>
    <t>Bednění konstrukcí vodních staveb válcově zakřivené - odstranění</t>
  </si>
  <si>
    <t>-1096282895</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</si>
  <si>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válcově zakřivených</t>
  </si>
  <si>
    <t>321368211</t>
  </si>
  <si>
    <t>Výztuž železobetonových konstrukcí vodních staveb ze svařovaných sítí</t>
  </si>
  <si>
    <t>-1727809524</t>
  </si>
  <si>
    <t>Výztuž železobetonových konstrukcí vodních staveb přehrad, jezů a plavebních komor, spodní stavby vodních elektráren, jader přehrad, odběrných věží a výpustných zařízení, opěrných zdí, šachet, šachtic a ostatních konstrukcí svařované sítě z ocelových tažených drátů jakéhokoliv druhu oceli jakéhokoliv průměru a roztečí</t>
  </si>
  <si>
    <t xml:space="preserve">Poznámka k souboru cen:_x000d_
1. Ceny lze použít i pro:_x000d_
a) výztuž prováděnou v obedněných prostorách,_x000d_
b) výztuž koster obalených sítí; potažení kostry hustým pletivem se oceňuje individuálně,_x000d_
c) výztuž z armokošů._x000d_
2. V cenách jsou započteny i náklady na bodové svařování nahrazující vázaní drátem._x000d_
3. V cenách nejsou započteny náklady na provedení nosných svarů a na provedení svarů přenášejících tahová napětí při přepravě a montáži výztuže z vyztužených koster; tyto se oceňují cenami souboru cen 320 36-0 Svařované nosné spoje._x000d_
4. Množství jednotek se stanoví v t hmotnosti výztuže bez prostřihu._x000d_
</t>
  </si>
  <si>
    <t>3,62"m2" *7,99 "kg/m2" /1000 *1,1 "10% ztratné" "dno odpadní štoly" *2 "ks"</t>
  </si>
  <si>
    <t>1,7"m2"*7,99 "kg/m2" /1000 *1,1 "10% ztratné" "nový kotevní blok pod generátor TG1"</t>
  </si>
  <si>
    <t xml:space="preserve">1,5"m2"*7,99 "kg/m2" /1000 *1,1 "10% ztratné"  "nový kotevní blok pod generátor TG2"</t>
  </si>
  <si>
    <t>Ostatní konstrukce a práce, bourání</t>
  </si>
  <si>
    <t>953943211</t>
  </si>
  <si>
    <t>Osazování hasicího přístroje</t>
  </si>
  <si>
    <t>1173711162</t>
  </si>
  <si>
    <t>Osazování drobných kovových předmětů kotvených do stěny hasicího přístroje</t>
  </si>
  <si>
    <t xml:space="preserve">Poznámka k souboru cen:_x000d_
1. V cenách nejsou započteny náklady na dodávku kovových předmětů; tyto se oceňují ve specifikaci. Ztratné se nestanoví._x000d_
2. Cenu -2841 lze použít pro osazení rámu pod pružinový (roštový) ocelový základ např. domovních praček, odstředivek, ždímaček, motorových zařízení, ventilátorů apod._x000d_
3. Cena -2851 je určena pro zednické osazení zábradlí ze samostatných dílů nevyžadující samostatnou montáž._x000d_
4. Ceny platí za každé zalití._x000d_
</t>
  </si>
  <si>
    <t>M</t>
  </si>
  <si>
    <t>44932211</t>
  </si>
  <si>
    <t>přístroj hasicí ruční sněhový KS 5 BG</t>
  </si>
  <si>
    <t>1278337826</t>
  </si>
  <si>
    <t>Viz TZ-B</t>
  </si>
  <si>
    <t>3" ks"</t>
  </si>
  <si>
    <t>953961113Ra</t>
  </si>
  <si>
    <t>Kotvy chemickým tmelem M 12 hl 200 mm do betonu, ŽB nebo kamene s vyvrtáním otvoru</t>
  </si>
  <si>
    <t>1477500312</t>
  </si>
  <si>
    <t>Kotvy chemické s vyvrtáním otvoru do betonu, železobetonu nebo tvrdého kamene tmel, velikost M 12, hloubka 200 mm</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</si>
  <si>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náklady na dodání a zasunutí kotevního šroubu do otvoru vyplněného chemickým tmelem nebo patronou a dotažení matice._x000d_
</t>
  </si>
  <si>
    <t>953961113Rb</t>
  </si>
  <si>
    <t>Kotvy chemickým tmelem M 12 hl 120 mm do betonu, ŽB nebo kamene s vyvrtáním otvoru</t>
  </si>
  <si>
    <t>-399622610</t>
  </si>
  <si>
    <t>Kotvy chemické s vyvrtáním otvoru do betonu, železobetonu nebo tvrdého kamene tmel, velikost M 12, hloubka 120 mm</t>
  </si>
  <si>
    <t>Kotvení žebříku</t>
  </si>
  <si>
    <t>953961114R</t>
  </si>
  <si>
    <t>Kotvy chemickým tmelem M 16 hl 250 mm do betonu, ŽB nebo kamene s vyvrtáním otvoru</t>
  </si>
  <si>
    <t>963529042</t>
  </si>
  <si>
    <t>Kotvy chemické s vyvrtáním otvoru do betonu, železobetonu nebo tvrdého kamene tmel, velikost M 16, hloubka 125 mm</t>
  </si>
  <si>
    <t>953961115R</t>
  </si>
  <si>
    <t>Kotvy chemickým tmelem M 20 hl 230 mm do betonu, ŽB nebo kamene s vyvrtáním otvoru</t>
  </si>
  <si>
    <t>-36272861</t>
  </si>
  <si>
    <t>Kotvy chemické s vyvrtáním otvoru do betonu, železobetonu nebo tvrdého kamene tmel, velikost M 20, hloubka 170 mm</t>
  </si>
  <si>
    <t>953965121R</t>
  </si>
  <si>
    <t>Kotevní šroub pro chemické kotvy M 12 dl 150 mm</t>
  </si>
  <si>
    <t>-1886829942</t>
  </si>
  <si>
    <t>12 "ks/ žebřík" *2 "ks"</t>
  </si>
  <si>
    <t>953965123R</t>
  </si>
  <si>
    <t>Kotevní šroub pro chemické kotvy M 12 dl 250 mm</t>
  </si>
  <si>
    <t>-1761555044</t>
  </si>
  <si>
    <t>Kotvy chemické s vyvrtáním otvoru kotevní šrouby pro chemické kotvy, velikost M 12, délka 250 mm</t>
  </si>
  <si>
    <t>Viz příloha zámečnické výrobky Pol.P2</t>
  </si>
  <si>
    <t>8 "ks"</t>
  </si>
  <si>
    <t>Viz příloha zámečnické výrobky Pol.P3</t>
  </si>
  <si>
    <t>953965133</t>
  </si>
  <si>
    <t>Kotevní šroub pro chemické kotvy M 16 dl 300 mm</t>
  </si>
  <si>
    <t>1628536081</t>
  </si>
  <si>
    <t>Kotvy chemické s vyvrtáním otvoru kotevní šrouby pro chemické kotvy, velikost M 16, délka 300 mm</t>
  </si>
  <si>
    <t>kotvy pro kotevní desky Nosníku N1</t>
  </si>
  <si>
    <t>12 "ks" *2"ks"</t>
  </si>
  <si>
    <t>953965142</t>
  </si>
  <si>
    <t>Kotevní šroub pro chemické kotvy M 20 dl 260 mm</t>
  </si>
  <si>
    <t>1840062103</t>
  </si>
  <si>
    <t>Kotvy chemické s vyvrtáním otvoru kotevní šrouby pro chemické kotvy, velikost M 20, délka 260 mm</t>
  </si>
  <si>
    <t>Viz příloha zámečnické výrobky Pol.P1</t>
  </si>
  <si>
    <t>6 "ks"</t>
  </si>
  <si>
    <t>960321271R</t>
  </si>
  <si>
    <t>Bourání vodních staveb ze železobetonu - ve stísněném prostoru strojovny šetrnými metodami</t>
  </si>
  <si>
    <t>-1840583996</t>
  </si>
  <si>
    <t>Bourání konstrukcí vodních staveb, s naložením vybouraných hmot a suti na dopravní prostředek nebo s odklizením na hromady do vzdálenosti 20 m ze železobetonu - ve stísněném prostoru strojovny šetrnými metodami</t>
  </si>
  <si>
    <t xml:space="preserve">Poznámka k souboru cen:_x000d_
1. Ceny jsou určeny:_x000d_
a) cena 960 11-1221 i pro bourání:_x000d_
- konstrukcí z prostého nebo prokládaného betonu a asfaltobetonu,_x000d_
- patky z prefabrikátů,_x000d_
- záhozu z betonových bloků,_x000d_
- dlažby z kamene,_x000d_
- dlažby z betonových desek a tvárnic,_x000d_
- skruží studní pro kontrolní měření, pozorování čerpání vody,_x000d_
- prefabrikovaných obezdívek krátkých ražených štol,_x000d_
- prefabrikovaných těles kabelových tratí._x000d_
b) cena 960 19-1241 i pro bourání:_x000d_
- kamenných krycích desek,_x000d_
- obkladního zdiva,_x000d_
- schodů z kopáků,_x000d_
- balvanitého skluzu._x000d_
c) cena 960 21-1251 i pro bourání:_x000d_
- kyklopského zdiva,_x000d_
- těsnícího jádra z asfaltové malty i asfaltové malty prokládané kamenem,_x000d_
- patky z lomového kamene,_x000d_
- záhozu a pohozu prolitého cementovou nebo asfaltovou maltou,_x000d_
- rovnaniny z lomového kamene,_x000d_
- schodů z lomového kamene,_x000d_
- zdiva cihelného, tvárnicového, příček, mazanin a potěrů,_x000d_
- monolitických obezdívek krátkých ražených štol,_x000d_
d) cena 960 32-1271 i pro bourání betonových konstrukcí s vloženými ocelovými trubkami (pro měření a pozorování)._x000d_
2. Ceny nelze použít pro:_x000d_
a) bourání ve výkopišti, kdy bourání je součástí zemních prací; tyto práce se oceňují cenami katalogu 800-1 Zemní práce,_x000d_
b) bourání konstrukcí lože z kameniva, filtračních vrstev záhozu z lomového kamene, pohozu z kamene a kameniva; toto se oceňuje cenami katalogu 800-1 Zemní práce,_x000d_
c) bourání opeření svodidel, drátokamenného opevnění, břehového opevnění perforovanou folií, obsluhovacích lávek a stavidlových tabulí, limnigrafických latí, geotextilií; tyto práce se oceňují individuálně._x000d_
3. V cenách jsou započteny i náklady na bourání geotextilií, výplně otvorů tvárnic, drenáží, trubek a dilatačních prvků apod., zabudovaných v bouraných konstrukcích._x000d_
4. V cenách nejsou započteny náklady na:_x000d_
a) roubení horniny za bouranými konstrukcemi. Tyto se oceňují cenami katalogu 800-1 Zemní práce,_x000d_
b) svislou dopravu suti; tyto práce se oceňují cenami souboru cen 997 32-12 Svislá doprava suti a vybouraných hmot,_x000d_
c) vodorovnou dopravu suti na vzdálenost přes 20 m; tyto práce se oceňují cenami souboru cen 997 32-1 . . Vodorovná doprava suti a vybouraných hmot s tím, že započtených 20 m se z celkové dopravní vzdálenosti neodečítá,_x000d_
d) uložení suti a vybouraných hmot do násypu nebo na skládku; tyto práce se oceňují cenami katalogu 800-1 Zemní práce._x000d_
5. Objem se stanoví v m3 bourané konstrukce._x000d_
</t>
  </si>
  <si>
    <t>1,3*1,1*0,25 +1,1*1,6*0,25 "bloky pod generátorem"</t>
  </si>
  <si>
    <t>3,0 "m2" *1,45 "odbourání obetonování levé spodní výpusti" -(0,47+0,07) "m3, odečet potrubí"</t>
  </si>
  <si>
    <t>3,0 "m2" *1,45 "odbourání obetonování pravé spodní výpusti" -(0,47+0,07) "m3, odečet potrubí"</t>
  </si>
  <si>
    <t>0,1*1,6 "pod poklopem" *2 "ks"</t>
  </si>
  <si>
    <t>(0,07"m2" + 0,20 "m2") *1,4 "odbourání výklenku stěny odpadní štoly " *2 "ks"</t>
  </si>
  <si>
    <t>Obbourání otvoru pro rám poklopu</t>
  </si>
  <si>
    <t>(6,8*0,1*0,1 *2 "ks" + 4,2*0,1*0,1*2"ks")</t>
  </si>
  <si>
    <t>965081113</t>
  </si>
  <si>
    <t>Bourání dlažby z dlaždic půdních plochy přes 1 m2</t>
  </si>
  <si>
    <t>-352913479</t>
  </si>
  <si>
    <t>Bourání podlah z dlaždic bez podkladního lože nebo mazaniny, s jakoukoliv výplní spár půdních, plochy přes 1 m2</t>
  </si>
  <si>
    <t xml:space="preserve">Poznámka k souboru cen:_x000d_
1. Odsekání soklíků se oceňuje cenami souboru cen 965 08._x000d_
</t>
  </si>
  <si>
    <t>20</t>
  </si>
  <si>
    <t>977151119</t>
  </si>
  <si>
    <t>Jádrové vrty diamantovými korunkami do D 110 mm do stavebních materiálů</t>
  </si>
  <si>
    <t>-1707661880</t>
  </si>
  <si>
    <t>Jádrové vrty diamantovými korunkami do stavebních materiálů (železobetonu, betonu, cihel, obkladů, dlažeb, kamene) průměru přes 100 do 110 mm</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</si>
  <si>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</si>
  <si>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Poznámka k položce:_x000d_
Jádrový vrt D 102 mm</t>
  </si>
  <si>
    <t>Předvrty pro řezání diamantovým lanem</t>
  </si>
  <si>
    <t>2,1+2,2+2,1+2,2</t>
  </si>
  <si>
    <t>977151127</t>
  </si>
  <si>
    <t>Jádrové vrty diamantovými korunkami do D 250 mm do stavebních materiálů</t>
  </si>
  <si>
    <t>137238881</t>
  </si>
  <si>
    <t>Jádrové vrty diamantovými korunkami do stavebních materiálů (železobetonu, betonu, cihel, obkladů, dlažeb, kamene) průměru přes 225 do 250 mm</t>
  </si>
  <si>
    <t xml:space="preserve">Viz příloha D.2.1.2.1 </t>
  </si>
  <si>
    <t>0,55 "zavzdušňovací otvor" *2 "ks"</t>
  </si>
  <si>
    <t>22</t>
  </si>
  <si>
    <t>977211111</t>
  </si>
  <si>
    <t>Řezání stěnovou pilou ŽB kcí s výztuží průměru do 16 mm hl do 200 mm</t>
  </si>
  <si>
    <t>-1874146126</t>
  </si>
  <si>
    <t>Řezání konstrukcí stěnovou pilou železobetonových průměru řezané výztuže do 16 mm hloubka řezu do 200 mm</t>
  </si>
  <si>
    <t xml:space="preserve">Poznámka k souboru cen:_x000d_
1. Množství měrných jednotek se určuje:_x000d_
a) u řezů v m délky řezu v závislosti na jeho hloubce,_x000d_
b) u příplatku za řezy do výztuže průměru přes 16 mm v cm2 plochy řezané výztuže._x000d_
2. V cenách jsou započteny i náklady na spotřebu vody._x000d_
3. V cenách nejsou započteny náklady na bourání konstrukce; tyto náklady se oceňují cenami katalogu 801-3 Budovy a haly - bourání konstrukcí._x000d_
</t>
  </si>
  <si>
    <t xml:space="preserve">V levé odpadní štole </t>
  </si>
  <si>
    <t>7,82+1,4*2+0,9</t>
  </si>
  <si>
    <t xml:space="preserve">V pravéodpadní štole </t>
  </si>
  <si>
    <t>Řez pro rám poklopu</t>
  </si>
  <si>
    <t>(6,8 *2 "ks" + 4,2*2"ks") *2 "vorodovně i svisle"</t>
  </si>
  <si>
    <t>23</t>
  </si>
  <si>
    <t>977211191</t>
  </si>
  <si>
    <t>Příplatek k řezání stěnovou pilou za práci ve stísněném prostoru</t>
  </si>
  <si>
    <t>-2019428032</t>
  </si>
  <si>
    <t>Řezání konstrukcí stěnovou pilou Příplatek k cenám za práci ve stísněném prostoru</t>
  </si>
  <si>
    <t>977212112</t>
  </si>
  <si>
    <t>Řezání diamantovým lanem ŽB kcí s výztuží průměru přes 16 mm</t>
  </si>
  <si>
    <t>167819169</t>
  </si>
  <si>
    <t>Řezání konstrukcí diamantovým lanem železobetonových s výztuží průměru přes 16 mm</t>
  </si>
  <si>
    <t xml:space="preserve">Poznámka k souboru cen:_x000d_
1. Množství měrných jednotek se určuje v m2 plochy řezu._x000d_
2. V cenách jsou započteny i náklady na spotřebu vody._x000d_
3. V cenách nejsou započteny náklady na vybourání konstrukcí; tyto náklady se oceňují cenami katalogu 801-3 Budovy a haly - bourání konstrukcí._x000d_
</t>
  </si>
  <si>
    <t>(2,12+2,19+2,12+2,15)*1,45</t>
  </si>
  <si>
    <t>rezani_lano</t>
  </si>
  <si>
    <t>25</t>
  </si>
  <si>
    <t>985331213</t>
  </si>
  <si>
    <t>Dodatečné vlepování betonářské výztuže D 12 mm do chemické malty včetně vyvrtání otvoru</t>
  </si>
  <si>
    <t>-568197143</t>
  </si>
  <si>
    <t>Dodatečné vlepování betonářské výztuže včetně vyvrtání a vyčištění otvoru chemickou maltou průměr výztuže 12 mm</t>
  </si>
  <si>
    <t xml:space="preserve">Poznámka k souboru cen:_x000d_
1. Množství měrných jednotek se určuje v m délky vyvrtaného otvoru pro zasunutí výztuže._x000d_
2. V cenách jsou započteny i náklady na:_x000d_
a) rozměření, vrtání a spotřebu vrtáků,_x000d_
b) vyčištění otvoru, vyplnění otvorů maltou včetně dodání materiálu,_x000d_
c) zasunutí betonářské výztuže do otvoru vyplněného maltou._x000d_
3. V cenách nejsou započteny náklady na dodání betonářské výztuže._x000d_
</t>
  </si>
  <si>
    <t>Pol. T1 Kotevní trny</t>
  </si>
  <si>
    <t>136 "ks"</t>
  </si>
  <si>
    <t>Trn_T1*0,28</t>
  </si>
  <si>
    <t>26</t>
  </si>
  <si>
    <t>13021013</t>
  </si>
  <si>
    <t>tyč ocelová žebírková jakost BSt 500S výztuž do betonu D 12mm</t>
  </si>
  <si>
    <t>421744439</t>
  </si>
  <si>
    <t>tyč ocelová žebírková jakost BSt 500S (10 505) výztuž do betonu D 12mm</t>
  </si>
  <si>
    <t>Dodávka trnů z betonářské ocely</t>
  </si>
  <si>
    <t xml:space="preserve">Trn_T1*0,45* 0,890 "kg/m" /1000 *1,05 "5% jako ztratné při řezání" </t>
  </si>
  <si>
    <t>27</t>
  </si>
  <si>
    <t>985331217</t>
  </si>
  <si>
    <t>Dodatečné vlepování betonářské výztuže D 20 mm do chemické malty včetně vyvrtání otvoru</t>
  </si>
  <si>
    <t>-1489082280</t>
  </si>
  <si>
    <t>Dodatečné vlepování betonářské výztuže včetně vyvrtání a vyčištění otvoru chemickou maltou průměr výztuže 20 mm</t>
  </si>
  <si>
    <t>Lepené kotvy pro kotevní desky K1</t>
  </si>
  <si>
    <t>"K1" 4*0,40 * 16 "ks"</t>
  </si>
  <si>
    <t>28</t>
  </si>
  <si>
    <t>985331219</t>
  </si>
  <si>
    <t>Dodatečné vlepování betonářské výztuže D 25 mm do chemické malty včetně vyvrtání otvoru</t>
  </si>
  <si>
    <t>-161115707</t>
  </si>
  <si>
    <t>Dodatečné vlepování betonářské výztuže včetně vyvrtání a vyčištění otvoru chemickou maltou průměr výztuže 25 mm</t>
  </si>
  <si>
    <t>Kotevní trny T2</t>
  </si>
  <si>
    <t>50"ks"</t>
  </si>
  <si>
    <t>Trn_T2*0,4</t>
  </si>
  <si>
    <t>29</t>
  </si>
  <si>
    <t>13021019</t>
  </si>
  <si>
    <t>tyč ocelová žebírková jakost BSt 500S (10 505) výztuž do betonu D 25mm</t>
  </si>
  <si>
    <t>-1433109191</t>
  </si>
  <si>
    <t xml:space="preserve">Trn_T2*0,5*3,85 "kg/m" /1000 *1,05 "5% jako ztratné při řezání" </t>
  </si>
  <si>
    <t>997</t>
  </si>
  <si>
    <t>Přesun sutě</t>
  </si>
  <si>
    <t>101R</t>
  </si>
  <si>
    <t>Odklizení demontovaných ocelových konstrukcí</t>
  </si>
  <si>
    <t>-1075103481</t>
  </si>
  <si>
    <t>dmt_zabradlí*0,025</t>
  </si>
  <si>
    <t>dmt_zebriku*0,02</t>
  </si>
  <si>
    <t>Dmt_ocel1*0,001</t>
  </si>
  <si>
    <t>Dmt_ocel2*0,001</t>
  </si>
  <si>
    <t>Dmt_ocel3*0,001</t>
  </si>
  <si>
    <t>31</t>
  </si>
  <si>
    <t>102R</t>
  </si>
  <si>
    <t>Výzisk z prodeje železného šrotu</t>
  </si>
  <si>
    <t>-1925662992</t>
  </si>
  <si>
    <t>-šrot*1000</t>
  </si>
  <si>
    <t>32</t>
  </si>
  <si>
    <t>997013151</t>
  </si>
  <si>
    <t>Vnitrostaveništní doprava suti a vybouraných hmot pro budovy v do 6 m s omezením mechanizace</t>
  </si>
  <si>
    <t>-912094729</t>
  </si>
  <si>
    <t>Vnitrostaveništní doprava suti a vybouraných hmot vodorovně do 50 m svisle s omezením mechanizace pro budovy a haly výšky do 6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</si>
  <si>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</si>
  <si>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33</t>
  </si>
  <si>
    <t>997013501</t>
  </si>
  <si>
    <t>Odklizení suti z vybouraných konstrukcí odpovídajícím zákonným způsobem</t>
  </si>
  <si>
    <t>-2093361212</t>
  </si>
  <si>
    <t xml:space="preserve">Odklizení suti z vybouraných hmot odpovídajícím zákonným způsobem
Položka zahrnuje kompletní odvoz a uložení, zejména:
 - přemístění po suchu
 - uložení na skládku / recyklaci vč. poplatků
</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</si>
  <si>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 souboru cen Odvoz suti a vybouraných hmot z meziskládky na skládku._x000d_
</t>
  </si>
  <si>
    <t>bour_ZB*2,850</t>
  </si>
  <si>
    <t>vrty_D102*0,038</t>
  </si>
  <si>
    <t>jadr_vrt250*0,196</t>
  </si>
  <si>
    <t>Trn_T2*0,4*0,002</t>
  </si>
  <si>
    <t>vrt_K1*0,001</t>
  </si>
  <si>
    <t>dlažba_nova*0,045</t>
  </si>
  <si>
    <t>34</t>
  </si>
  <si>
    <t>997321611</t>
  </si>
  <si>
    <t>Nakládání nebo překládání suti a vybouraných hmot</t>
  </si>
  <si>
    <t>-30400910</t>
  </si>
  <si>
    <t>Vodorovná doprava suti a vybouraných hmot bez naložení, s vyložením a hrubým urovnáním nakládání nebo překládání na dopravní prostředek při vodorovné dopravě suti a vybouraných hmot</t>
  </si>
  <si>
    <t xml:space="preserve">Poznámka k souboru cen:_x000d_
1. Ceny jsou určeny:_x000d_
a) pro další manipulaci s vybouranými hmotami a sutí až na místo definitivního uložení na vzdálenost od těžiště nakládky do těžiště vykládky, pokud není dále stanoveno jinak,_x000d_
b) při dopravě po vodě na vodorovnou vzdálenost přemístění určenou od přilehlé průsečnice původního terénu (původní břehové plochy) s hladinou vody k těžišti hromady nebo dopravního prostředku po nejhospodárnější dopravní trase._x000d_
c) i pro další manipulaci s ocelovými hradidly, porostem, bahnem, sutí a vybouranými hmotami, u nichž základní manipulace je započtena v cenách části C01 - Udržování a opravy konstrukcí._x000d_
2. Cenu 997 32-1611 nelze použít pro první naložení na dopravní prostředek; náklady na toto naložení jsou započteny v cenách 467 95-10 Odstranění prahu, 960 . . -12 Bourání konstrukcí vodních staveb a 978 02-71 Odstranění poškozených cementových omítek._x000d_
3. V cenách jsou započteny i náklady_x000d_
a) při vodorovné dopravě po suchu na přepravu za ztížených provozních podmínek,_x000d_
b) při vodorovné dopravě po vodě na vyložení na hromady na suchu nebo na přeložení na dopravní prostředek na suchu do 15 m vodorovně a současně do 4 m svisle,_x000d_
c) při nakládání nebo překládání na dopravu do 15 m vodorovně a současně do 4 m svisle._x000d_
4. V cenách nejsou započteny náklady na uložení suti a vybouraných hmot do násypu nebo na skládku; tyto práce se oceňují cenami katalogu 800-1 Zemní práce._x000d_
</t>
  </si>
  <si>
    <t>998</t>
  </si>
  <si>
    <t>Přesun hmot</t>
  </si>
  <si>
    <t>35</t>
  </si>
  <si>
    <t>998324011</t>
  </si>
  <si>
    <t>Přesun hmot pro objekty související se sypanými hrázemi a vodní elektrárny</t>
  </si>
  <si>
    <t>-1094539854</t>
  </si>
  <si>
    <t>Přesun hmot pro objekty budované v souvislosti se sypanými hrázemi a vodní elektrárny dopravní vzdálenost do 500 m</t>
  </si>
  <si>
    <t xml:space="preserve">Poznámka k souboru cen:_x000d_
1. Ceny jsou určeny pro jakoukoliv konstrukčně-materiálovou charakteristiku._x000d_
</t>
  </si>
  <si>
    <t>PSV</t>
  </si>
  <si>
    <t>Práce a dodávky PSV</t>
  </si>
  <si>
    <t>767</t>
  </si>
  <si>
    <t>Konstrukce zámečnické</t>
  </si>
  <si>
    <t>36</t>
  </si>
  <si>
    <t>767161114</t>
  </si>
  <si>
    <t>Montáž zábradlí rovného z trubek do zdi hmotnosti do 30 kg</t>
  </si>
  <si>
    <t>-1217631631</t>
  </si>
  <si>
    <t>Montáž zábradlí rovného z trubek nebo tenkostěnných profilů do zdiva, hmotnosti 1 m zábradlí přes 20 do 30 kg</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</si>
  <si>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lišt a okopových plechů,_x000d_
c) montáž výplně tvarovaným plechem._x000d_
</t>
  </si>
  <si>
    <t>Viz příloha zámečnické výrobky Pol.Z1</t>
  </si>
  <si>
    <t>3,65*2 "ks"</t>
  </si>
  <si>
    <t>37</t>
  </si>
  <si>
    <t>767-R01</t>
  </si>
  <si>
    <t>ocelové trubkové zábradlí rovné, vč. povrchové úpravy</t>
  </si>
  <si>
    <t>1198731633</t>
  </si>
  <si>
    <t>ocelové trubkové zábradlí rovné
povrchová úprava - pozinkování ponorem dle referenční normy ISO 1461 v min. tloušťce povlaku 85 µm</t>
  </si>
  <si>
    <t>77,77 *2"ks"</t>
  </si>
  <si>
    <t>38</t>
  </si>
  <si>
    <t>767161814</t>
  </si>
  <si>
    <t>Demontáž zábradlí rovného nerozebíratelného hmotnosti 1 m zábradlí přes 20 kg do suti</t>
  </si>
  <si>
    <t>814696616</t>
  </si>
  <si>
    <t>Demontáž zábradlí do suti rovného nerozebíratelný spoj hmotnosti 1 m zábradlí přes 20 kg</t>
  </si>
  <si>
    <t>Viz přílohu D.1.1.2.1.1 a D.1.1.2.1.2</t>
  </si>
  <si>
    <t>"zábradlí na plosinách" (2,7+2,7)+(2,7+2,7)</t>
  </si>
  <si>
    <t>"zábradlí ve strojovne" (1,3+2,5)+(1,3+2,5)</t>
  </si>
  <si>
    <t>39</t>
  </si>
  <si>
    <t>767590110</t>
  </si>
  <si>
    <t>Montáž podlahového roštu svařovaného</t>
  </si>
  <si>
    <t>1146084612</t>
  </si>
  <si>
    <t>Montáž podlahových konstrukcí podlahových roštů, podlah připevněných svařováním</t>
  </si>
  <si>
    <t>40</t>
  </si>
  <si>
    <t>76759-R</t>
  </si>
  <si>
    <t>Dodávka podlahového roštu svařovaného pozinkovaného</t>
  </si>
  <si>
    <t>2066448932</t>
  </si>
  <si>
    <t>Dodávka podlahového roštu svařovaného pozinkovaného.
Nosný prut 50/3 mm , rozteč oka 32x32 mm</t>
  </si>
  <si>
    <t>0,6*0,6 *48 "kg/m2"</t>
  </si>
  <si>
    <t>41</t>
  </si>
  <si>
    <t>767833801</t>
  </si>
  <si>
    <t>Demontáž vnitřních kovových žebříků přímých délky do 2 m kotvených do zdiva</t>
  </si>
  <si>
    <t>1410860842</t>
  </si>
  <si>
    <t>Demontáž vnitřních kovových žebříků přímých délky do 2 m</t>
  </si>
  <si>
    <t>2 "ks"</t>
  </si>
  <si>
    <t>42</t>
  </si>
  <si>
    <t>767861011</t>
  </si>
  <si>
    <t>Montáž vnitřních kovových žebříků přímých délky do 5 m kotvených do betonu</t>
  </si>
  <si>
    <t>241885994</t>
  </si>
  <si>
    <t>Montáž vnitřních kovových žebříků přímých délky přes 2 do 5 m, ukotvených do betonu</t>
  </si>
  <si>
    <t>Viz příloha D.2.1.2.1</t>
  </si>
  <si>
    <t>43</t>
  </si>
  <si>
    <t>767-R02</t>
  </si>
  <si>
    <t xml:space="preserve">ocelové trubkové žebříky s madlem, vč. povrchové úpravy </t>
  </si>
  <si>
    <t>1421068339</t>
  </si>
  <si>
    <t>ocelové trubkové žebříky s madlem
povrchová úprava - pozinkování ponorem dle referenční normy ISO 1461 v min. tloušťce povlaku 85 µm</t>
  </si>
  <si>
    <t>Viz příloha zámečnické výrobky Pol.L1</t>
  </si>
  <si>
    <t>46,66 "kg/ks" *2 "ks"</t>
  </si>
  <si>
    <t>44</t>
  </si>
  <si>
    <t>767995114</t>
  </si>
  <si>
    <t>Montáž atypických zámečnických konstrukcí hmotnosti do 50 kg</t>
  </si>
  <si>
    <t>1556976220</t>
  </si>
  <si>
    <t>Montáž ostatních atypických zámečnických konstrukcí hmotnosti přes 20 do 50 kg</t>
  </si>
  <si>
    <t xml:space="preserve">Poznámka k souboru cen:_x000d_
1. Určení cen se řídí hmotností jednotlivě montovaného dílu konstrukce._x000d_
</t>
  </si>
  <si>
    <t>45</t>
  </si>
  <si>
    <t>767-R03</t>
  </si>
  <si>
    <t>K1 - kotevní desky 400x400x20 mm se 4 ks kotev prům. R20 délky 0,38 m</t>
  </si>
  <si>
    <t>-611165939</t>
  </si>
  <si>
    <t>Poznámka k položce:_x000d_
V případě nutnosti bude kotevní tyč kotevní desky zkrácena dle potřeby</t>
  </si>
  <si>
    <t>Viz příloha D.1.1.2.3.1</t>
  </si>
  <si>
    <t>462,08 "K1"</t>
  </si>
  <si>
    <t>46</t>
  </si>
  <si>
    <t>767995115</t>
  </si>
  <si>
    <t>Montáž atypických zámečnických konstrukcí hmotnosti do 100 kg</t>
  </si>
  <si>
    <t>-1516993248</t>
  </si>
  <si>
    <t>Montáž ostatních atypických zámečnických konstrukcí hmotnosti přes 50 do 100 kg</t>
  </si>
  <si>
    <t>47</t>
  </si>
  <si>
    <t>767-R05</t>
  </si>
  <si>
    <t xml:space="preserve">POL.P2  poklop voděodolný demontovatelný, vč. povrchové úpravy</t>
  </si>
  <si>
    <t>1681493797</t>
  </si>
  <si>
    <t>Poznámka k položce:_x000d_
předpokládá se postupná montáž</t>
  </si>
  <si>
    <t>114,02 *2 "ks"</t>
  </si>
  <si>
    <t>48</t>
  </si>
  <si>
    <t>767-R06</t>
  </si>
  <si>
    <t>N1 - Montážní nosník</t>
  </si>
  <si>
    <t>-456657462</t>
  </si>
  <si>
    <t>Viz D.1.2.3.7</t>
  </si>
  <si>
    <t>Montážní nosník N1</t>
  </si>
  <si>
    <t>140,73*2 "ks"</t>
  </si>
  <si>
    <t>49</t>
  </si>
  <si>
    <t>767-R07</t>
  </si>
  <si>
    <t xml:space="preserve">POL.P3  poklop voděodolný demontovatelný, vč. povrchové úpravy</t>
  </si>
  <si>
    <t>1722617337</t>
  </si>
  <si>
    <t>63,37 *2 "ks"</t>
  </si>
  <si>
    <t>767-R08</t>
  </si>
  <si>
    <t xml:space="preserve">POL.P1  Manipulační plošina</t>
  </si>
  <si>
    <t>1988754634</t>
  </si>
  <si>
    <t xml:space="preserve">POL.P1  Manipulační plošina, vč. povrchové úpravy </t>
  </si>
  <si>
    <t>382,36 *2 "ks"</t>
  </si>
  <si>
    <t>51</t>
  </si>
  <si>
    <t>767995116</t>
  </si>
  <si>
    <t>Montáž atypických zámečnických konstrukcí hmotnosti do 250 kg</t>
  </si>
  <si>
    <t>1015698460</t>
  </si>
  <si>
    <t>Montáž ostatních atypických zámečnických konstrukcí hmotnosti přes 100 do 250 kg</t>
  </si>
  <si>
    <t>52</t>
  </si>
  <si>
    <t>767-R09</t>
  </si>
  <si>
    <t>POL. O1 - ocelový pancíř</t>
  </si>
  <si>
    <t>1940366514</t>
  </si>
  <si>
    <t xml:space="preserve">POL. O1 - ocelový pancíř - povrchová úprava - černá </t>
  </si>
  <si>
    <t>dno</t>
  </si>
  <si>
    <t>2,1 "m2" *0,02 *7850</t>
  </si>
  <si>
    <t>Stěny</t>
  </si>
  <si>
    <t>(0,85+1,78)*1,2*0,02 *7850</t>
  </si>
  <si>
    <t>žebra</t>
  </si>
  <si>
    <t>(1,7+1,7+1,0+1,8) *3,99"kg/m"</t>
  </si>
  <si>
    <t>Mezisoučet</t>
  </si>
  <si>
    <t>O1_suma*1,05 "5% na ztratné a přidružený materiál" *2 "ks"</t>
  </si>
  <si>
    <t>53</t>
  </si>
  <si>
    <t>767996701</t>
  </si>
  <si>
    <t>Demontáž atypických zámečnických konstrukcí řezáním hmotnosti jednotlivých dílů do 50 kg</t>
  </si>
  <si>
    <t>-2127651809</t>
  </si>
  <si>
    <t>Demontáž ostatních zámečnických konstrukcí o hmotnosti jednotlivých dílů řezáním do 50 kg</t>
  </si>
  <si>
    <t xml:space="preserve">Poznámka k souboru cen:_x000d_
1. Cenami nelze oceňovat demontáž jmenovité konstrukce, pro kterou jsou ceny v katalogu již stanoveny._x000d_
2. Ceny lze užít pro sortiment zámečnických konstrukcí, nikoliv pro sloupy, kolejnice, vazníky apod._x000d_
3. Volba cen se řídí hmotností jednotlivě demontovaného dílu konstrukce._x000d_
</t>
  </si>
  <si>
    <t>33,2"kg/m" *1,25 *4 "ks, U240 v blocích pod generátory"</t>
  </si>
  <si>
    <t>54</t>
  </si>
  <si>
    <t>767996702</t>
  </si>
  <si>
    <t>Demontáž atypických zámečnických konstrukcí řezáním hmotnosti jednotlivých dílů do 100 kg</t>
  </si>
  <si>
    <t>31091741</t>
  </si>
  <si>
    <t>Demontáž ostatních zámečnických konstrukcí o hmotnosti jednotlivých dílů řezáním přes 50 do 100 kg</t>
  </si>
  <si>
    <t>Demontáž původního poklopu včetně rámu</t>
  </si>
  <si>
    <t>90 "kg"*2 "ks"</t>
  </si>
  <si>
    <t>55 "kg" *2 "ks"</t>
  </si>
  <si>
    <t>55</t>
  </si>
  <si>
    <t>767996703</t>
  </si>
  <si>
    <t>Demontáž atypických zámečnických konstrukcí řezáním hmotnosti jednotlivých dílů do 250 kg</t>
  </si>
  <si>
    <t>-245022667</t>
  </si>
  <si>
    <t>Demontáž ostatních zámečnických konstrukcí o hmotnosti jednotlivých dílů řezáním přes 100 do 250 kg</t>
  </si>
  <si>
    <t xml:space="preserve">Poznámka k položce:_x000d_
předpokládá se postupná demontáž </t>
  </si>
  <si>
    <t>2,4*2"ks" * 33,05 "kg/m" "ocelová chránička"</t>
  </si>
  <si>
    <t>265 "kg, původní plošina" *2 "ks"</t>
  </si>
  <si>
    <t>Ocelový pancíř</t>
  </si>
  <si>
    <t>(1,74+2,53)*1,2*0,01 "tl." *7850 "stěny" *2 "ks"</t>
  </si>
  <si>
    <t>1,82"m2" *0,01 "tl." *7850 "dno" *2 "ks"</t>
  </si>
  <si>
    <t>((1,74+2,53)*1,2*0,01*7850+ 1,82*0,01*7850)*0,1 "10% uvažováno na ostatní materiál jako žebra a jiné" *2 "ks"</t>
  </si>
  <si>
    <t>56</t>
  </si>
  <si>
    <t>998767101</t>
  </si>
  <si>
    <t>Přesun hmot tonážní pro zámečnické konstrukce v objektech v do 6 m</t>
  </si>
  <si>
    <t>148162259</t>
  </si>
  <si>
    <t>Přesun hmot pro zámečnické konstrukce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</si>
  <si>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</si>
  <si>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</si>
  <si>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</si>
  <si>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57</t>
  </si>
  <si>
    <t>771574243</t>
  </si>
  <si>
    <t>Montáž podlah keramických pro mechanické zatížení hladkých lepených flexibilním lepidlem do 12 ks/m2</t>
  </si>
  <si>
    <t>-1358160318</t>
  </si>
  <si>
    <t>Montáž podlah z dlaždic keramických lepených flexibilním lepidlem maloformátových pro vysoké mechanické zatížení hladkých přes 9 do 12 ks/m2</t>
  </si>
  <si>
    <t xml:space="preserve">Poznámka k souboru cen:_x000d_
1. Položky jsou učeny pro všechy druhy povrchových úprav._x000d_
</t>
  </si>
  <si>
    <t>Uvažována oprava stávající hlažby v ploše 20%</t>
  </si>
  <si>
    <t>30 "m2"</t>
  </si>
  <si>
    <t>58</t>
  </si>
  <si>
    <t>59761409</t>
  </si>
  <si>
    <t>dlažba keramická slinutá protiskluzná do interiéru i exteriéru pro vysoké mechanické namáhání přes 9 do 12ks/m2</t>
  </si>
  <si>
    <t>-1258007884</t>
  </si>
  <si>
    <t>30*1,1 'Přepočtené koeficientem množství</t>
  </si>
  <si>
    <t>59</t>
  </si>
  <si>
    <t>998771101</t>
  </si>
  <si>
    <t>Přesun hmot tonážní pro podlahy z dlaždic v objektech v do 6 m</t>
  </si>
  <si>
    <t>1800391505</t>
  </si>
  <si>
    <t>Přesun hmot pro podlahy z dlaždic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</si>
  <si>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</si>
  <si>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783</t>
  </si>
  <si>
    <t>Dokončovací práce - nátěry</t>
  </si>
  <si>
    <t>60</t>
  </si>
  <si>
    <t>783009421</t>
  </si>
  <si>
    <t>Bezpečnostní šrafování stěnových nebo podlahových hran</t>
  </si>
  <si>
    <t>652456716</t>
  </si>
  <si>
    <t>Bezpečnostní šrafování rohových hran stěnových nebo podlahových</t>
  </si>
  <si>
    <t xml:space="preserve">Poznámka k souboru cen:_x000d_
1. Cenu -9421 lze použít pro nátěr schodišťových apod. hran, kdy celková šířka natírané plochy nepřesáhne 100 mm._x000d_
</t>
  </si>
  <si>
    <t>Černožluté bezpečnostní značení rohu</t>
  </si>
  <si>
    <t xml:space="preserve">blok pod generátorz </t>
  </si>
  <si>
    <t>0,3* 4"ks" *2 "ks"</t>
  </si>
  <si>
    <t>784</t>
  </si>
  <si>
    <t>Dokončovací práce - malby a tapety</t>
  </si>
  <si>
    <t>61</t>
  </si>
  <si>
    <t>784111003</t>
  </si>
  <si>
    <t>Oprášení (ometení ) podkladu v místnostech výšky do 5,00 m</t>
  </si>
  <si>
    <t>-209266803</t>
  </si>
  <si>
    <t>Oprášení (ometení) podkladu v místnostech výšky přes 3,80 do 5,00 m</t>
  </si>
  <si>
    <t>62</t>
  </si>
  <si>
    <t>784171101</t>
  </si>
  <si>
    <t>Zakrytí vnitřních podlah včetně pozdějšího odkrytí</t>
  </si>
  <si>
    <t>339066821</t>
  </si>
  <si>
    <t>Zakrytí nemalovaných ploch (materiál ve specifikaci) včetně pozdějšího odkrytí podlah</t>
  </si>
  <si>
    <t xml:space="preserve">Poznámka k souboru cen:_x000d_
1. V cenách nejsou započteny náklady na dodávku fólie, tyto se oceňují ve speifikaci.Ztratné lze stanovit ve výši 5%._x000d_
</t>
  </si>
  <si>
    <t>55"m2"</t>
  </si>
  <si>
    <t>63</t>
  </si>
  <si>
    <t>58124844</t>
  </si>
  <si>
    <t>fólie pro malířské potřeby zakrývací tl 25µ 4x5m</t>
  </si>
  <si>
    <t>460580699</t>
  </si>
  <si>
    <t>55"m2"*1,2 "20% na přesahy a ztratné"</t>
  </si>
  <si>
    <t>66*1,05 'Přepočtené koeficientem množství</t>
  </si>
  <si>
    <t>784181105</t>
  </si>
  <si>
    <t>Základní akrylátová jednonásobná penetrace podkladu v místnostech výšky přes 5,00 m</t>
  </si>
  <si>
    <t>-684185099</t>
  </si>
  <si>
    <t>Penetrace podkladu jednonásobná základní akrylátová v místnostech výšky přes 5,00 m</t>
  </si>
  <si>
    <t>65</t>
  </si>
  <si>
    <t>784191007</t>
  </si>
  <si>
    <t>Čištění vnitřních ploch podlah po provedení malířských prací</t>
  </si>
  <si>
    <t>542030071</t>
  </si>
  <si>
    <t>Čištění vnitřních ploch hrubý úklid po provedení malířských prací omytím podlah</t>
  </si>
  <si>
    <t>66</t>
  </si>
  <si>
    <t>784211105</t>
  </si>
  <si>
    <t>Dvojnásobné bílé malby ze směsí za mokra výborně otěruvzdorných v místnostech výšky přes 5,00 m</t>
  </si>
  <si>
    <t>-1592654800</t>
  </si>
  <si>
    <t>Malby z malířských směsí otěruvzdorných za mokra dvojnásobné, bílé za mokra otěruvzdorné výborně v místnostech výšky přes 5,00 m</t>
  </si>
  <si>
    <t>Viz přílohu D.1.2.1.1 a D.1.2.1.3</t>
  </si>
  <si>
    <t>3,1*2,2 "kolem vstupních dveří"</t>
  </si>
  <si>
    <t xml:space="preserve">0,89*2,2"výška"*2 "obě strany" </t>
  </si>
  <si>
    <t>3,35*3,0 *2</t>
  </si>
  <si>
    <t>8,3*4,5 *2</t>
  </si>
  <si>
    <t xml:space="preserve">8,6*4,0 </t>
  </si>
  <si>
    <t>Strop</t>
  </si>
  <si>
    <t>85,0 "m2"</t>
  </si>
  <si>
    <t>5,35*0,8 "výškový skok"</t>
  </si>
  <si>
    <t xml:space="preserve">8,25*1,5  "výškový skok"</t>
  </si>
  <si>
    <t xml:space="preserve">4,0*0,5  "výškový skok"</t>
  </si>
  <si>
    <t>67</t>
  </si>
  <si>
    <t>784211-R1</t>
  </si>
  <si>
    <t>Zakrytí vystrojení strojovny plachtami včetně pozdějšího odkrytí</t>
  </si>
  <si>
    <t>-1787237259</t>
  </si>
  <si>
    <t>68</t>
  </si>
  <si>
    <t>784211-R2</t>
  </si>
  <si>
    <t>Příplatek za ztížené provedení výmalby v okolí stávajícího zařízení</t>
  </si>
  <si>
    <t>1702007926</t>
  </si>
  <si>
    <t>Zakrytí vystrojení strojovny plachtami včetně poydějšího odkrytí</t>
  </si>
  <si>
    <t>Práce a dodávky M</t>
  </si>
  <si>
    <t>23-M</t>
  </si>
  <si>
    <t>Montáže potrubí</t>
  </si>
  <si>
    <t>69</t>
  </si>
  <si>
    <t>230011103</t>
  </si>
  <si>
    <t>Montáž potrubí trouby ocelové hladké tř.11-13 D 219 mm, tl 9,0 mm</t>
  </si>
  <si>
    <t>-277039903</t>
  </si>
  <si>
    <t>Montáž potrubí z trub ocelových hladkých tř. 11 až 13 Ø 219 mm, tl. 9,0 mm</t>
  </si>
  <si>
    <t>70</t>
  </si>
  <si>
    <t>2300-R</t>
  </si>
  <si>
    <t>Dodávka trubky bezešvé hladká 219x6 mm</t>
  </si>
  <si>
    <t>256</t>
  </si>
  <si>
    <t>-499264108</t>
  </si>
  <si>
    <t>1,45*2 "ocelová chránička"</t>
  </si>
  <si>
    <t>VON - Vedlejší a ostatní náklady</t>
  </si>
  <si>
    <t>VON - Vedlejsí a ostatní náklady</t>
  </si>
  <si>
    <t>Vedlejsí a ostatní náklady</t>
  </si>
  <si>
    <t>R01</t>
  </si>
  <si>
    <t>Zařízení staveniště</t>
  </si>
  <si>
    <t>1024</t>
  </si>
  <si>
    <t>-1289161208</t>
  </si>
  <si>
    <t>Společné zařízení staveniště pro stavební a technologickou část.
Podrobnosti v SoD odst. 3.3., písm. i)</t>
  </si>
  <si>
    <t>R02</t>
  </si>
  <si>
    <t>Realizační dokumentace stavebních objektů včetně statického posouzení</t>
  </si>
  <si>
    <t>2131299249</t>
  </si>
  <si>
    <t>Realizační dokumentace stavebních objektů (součástí dokumentace bude i statické posouzení)</t>
  </si>
  <si>
    <t>Poznámka k položce:_x000d_
 Realizační dokumentace PS 01 a PS 02 je uvedena v soupisech příslušných PS)</t>
  </si>
  <si>
    <t>R03</t>
  </si>
  <si>
    <t>Dokumentace skutečného provedení, průvodní a provozní dokumentace dodaných zařízení a další předávací dokumentace a doklady</t>
  </si>
  <si>
    <t>-304905556</t>
  </si>
  <si>
    <t>Tištěná verze ve 3 vyhotoveních a na CD</t>
  </si>
  <si>
    <t>R06</t>
  </si>
  <si>
    <t>Náklady na provedení zkoušek při uvedení spodních výpustí a MVE do provozu</t>
  </si>
  <si>
    <t>-1514362104</t>
  </si>
  <si>
    <t>R07</t>
  </si>
  <si>
    <t>Zaškolení obsluhy objednatele</t>
  </si>
  <si>
    <t>1056325901</t>
  </si>
  <si>
    <t>SEZNAM FIGUR</t>
  </si>
  <si>
    <t>Výměra</t>
  </si>
  <si>
    <t xml:space="preserve"> SO 01</t>
  </si>
  <si>
    <t>Použití figury:</t>
  </si>
  <si>
    <t>nove_zabradlí</t>
  </si>
  <si>
    <t>Nové trubkové zábradlí</t>
  </si>
  <si>
    <t>řezáni diamant lanem</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</si>
  <si>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</si>
  <si>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</si>
  <si>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</si>
  <si>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</si>
  <si>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</si>
  <si>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</si>
  <si>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</si>
  <si>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</si>
  <si>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</si>
  <si>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</si>
  <si>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</si>
  <si>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</si>
  <si>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</si>
  <si>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</si>
  <si>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Provozní soubor</t>
  </si>
  <si>
    <t>OST</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</si>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</sst>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sz val="8"/>
      <color rgb="FF000000"/>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1" fillId="0" borderId="0" applyNumberFormat="0" applyFill="0" applyBorder="0" applyAlignment="0" applyProtection="0"/>
  </cellStyleXfs>
  <cellXfs count="38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7" fillId="0" borderId="0" xfId="0" applyFont="1" applyAlignment="1" applyProtection="1">
      <alignment horizontal="left"/>
    </xf>
    <xf numFmtId="4" fontId="7" fillId="0" borderId="0" xfId="0" applyNumberFormat="1" applyFont="1" applyAlignment="1" applyProtection="1"/>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38" fillId="0" borderId="0" xfId="0" applyFont="1" applyAlignment="1">
      <alignment horizontal="left" vertical="center"/>
    </xf>
    <xf numFmtId="0" fontId="38" fillId="0" borderId="0" xfId="0" applyFont="1" applyAlignment="1">
      <alignment horizontal="lef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1" fillId="0" borderId="17" xfId="0" applyFont="1" applyBorder="1" applyAlignment="1">
      <alignment horizontal="left" vertical="center" wrapText="1"/>
    </xf>
    <xf numFmtId="0" fontId="41" fillId="0" borderId="23" xfId="0" applyFont="1" applyBorder="1" applyAlignment="1">
      <alignment horizontal="left" vertical="center" wrapText="1"/>
    </xf>
    <xf numFmtId="0" fontId="41" fillId="0" borderId="23" xfId="0" applyFont="1" applyBorder="1" applyAlignment="1">
      <alignment horizontal="left" vertical="center"/>
    </xf>
    <xf numFmtId="167" fontId="41"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xf numFmtId="0" fontId="0" fillId="0" borderId="0" xfId="0" applyAlignment="1">
      <alignment vertical="top"/>
    </xf>
    <xf numFmtId="0" fontId="42" fillId="0" borderId="24" xfId="0" applyFont="1" applyBorder="1" applyAlignment="1">
      <alignment vertical="center" wrapText="1"/>
    </xf>
    <xf numFmtId="0" fontId="42" fillId="0" borderId="25" xfId="0" applyFont="1" applyBorder="1" applyAlignment="1">
      <alignment vertical="center" wrapText="1"/>
    </xf>
    <xf numFmtId="0" fontId="42" fillId="0" borderId="26" xfId="0" applyFont="1" applyBorder="1" applyAlignment="1">
      <alignment vertical="center" wrapText="1"/>
    </xf>
    <xf numFmtId="0" fontId="42" fillId="0" borderId="27" xfId="0" applyFont="1" applyBorder="1" applyAlignment="1">
      <alignment horizontal="center" vertical="center" wrapText="1"/>
    </xf>
    <xf numFmtId="0" fontId="43" fillId="0" borderId="1"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7" xfId="0" applyFont="1" applyBorder="1" applyAlignment="1">
      <alignment vertical="center" wrapText="1"/>
    </xf>
    <xf numFmtId="0" fontId="44" fillId="0" borderId="29" xfId="0" applyFont="1" applyBorder="1" applyAlignment="1">
      <alignment horizontal="left" wrapText="1"/>
    </xf>
    <xf numFmtId="0" fontId="42" fillId="0" borderId="28" xfId="0" applyFont="1" applyBorder="1" applyAlignment="1">
      <alignmen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6" fillId="0" borderId="27" xfId="0" applyFont="1" applyBorder="1" applyAlignment="1">
      <alignment vertical="center" wrapText="1"/>
    </xf>
    <xf numFmtId="0" fontId="45" fillId="0" borderId="1" xfId="0" applyFont="1" applyBorder="1" applyAlignment="1">
      <alignment vertical="center" wrapText="1"/>
    </xf>
    <xf numFmtId="0" fontId="45" fillId="0" borderId="1" xfId="0" applyFont="1" applyBorder="1" applyAlignment="1">
      <alignment horizontal="left" vertical="center"/>
    </xf>
    <xf numFmtId="0" fontId="45" fillId="0" borderId="1" xfId="0" applyFont="1" applyBorder="1" applyAlignment="1">
      <alignment vertical="center"/>
    </xf>
    <xf numFmtId="49" fontId="45" fillId="0" borderId="1" xfId="0" applyNumberFormat="1" applyFont="1" applyBorder="1" applyAlignment="1">
      <alignment horizontal="left" vertical="center" wrapText="1"/>
    </xf>
    <xf numFmtId="49" fontId="45" fillId="0" borderId="1" xfId="0" applyNumberFormat="1" applyFont="1" applyBorder="1" applyAlignment="1">
      <alignment vertical="center" wrapText="1"/>
    </xf>
    <xf numFmtId="0" fontId="42" fillId="0" borderId="30" xfId="0" applyFont="1" applyBorder="1" applyAlignment="1">
      <alignment vertical="center" wrapText="1"/>
    </xf>
    <xf numFmtId="0" fontId="47" fillId="0" borderId="29" xfId="0" applyFont="1" applyBorder="1" applyAlignment="1">
      <alignment vertical="center" wrapText="1"/>
    </xf>
    <xf numFmtId="0" fontId="42" fillId="0" borderId="31" xfId="0" applyFont="1" applyBorder="1" applyAlignment="1">
      <alignment vertical="center" wrapText="1"/>
    </xf>
    <xf numFmtId="0" fontId="42" fillId="0" borderId="1" xfId="0" applyFont="1" applyBorder="1" applyAlignment="1">
      <alignment vertical="top"/>
    </xf>
    <xf numFmtId="0" fontId="42" fillId="0" borderId="0" xfId="0" applyFont="1" applyAlignment="1">
      <alignment vertical="top"/>
    </xf>
    <xf numFmtId="0" fontId="42" fillId="0" borderId="24" xfId="0" applyFont="1" applyBorder="1" applyAlignment="1">
      <alignment horizontal="left" vertical="center"/>
    </xf>
    <xf numFmtId="0" fontId="42" fillId="0" borderId="25" xfId="0" applyFont="1" applyBorder="1" applyAlignment="1">
      <alignment horizontal="left" vertical="center"/>
    </xf>
    <xf numFmtId="0" fontId="42" fillId="0" borderId="26" xfId="0" applyFont="1" applyBorder="1" applyAlignment="1">
      <alignment horizontal="left" vertical="center"/>
    </xf>
    <xf numFmtId="0" fontId="42" fillId="0" borderId="27" xfId="0" applyFont="1" applyBorder="1" applyAlignment="1">
      <alignment horizontal="left" vertical="center"/>
    </xf>
    <xf numFmtId="0" fontId="43" fillId="0" borderId="1" xfId="0" applyFont="1" applyBorder="1" applyAlignment="1">
      <alignment horizontal="center" vertical="center"/>
    </xf>
    <xf numFmtId="0" fontId="42" fillId="0" borderId="28" xfId="0" applyFont="1" applyBorder="1" applyAlignment="1">
      <alignment horizontal="left" vertical="center"/>
    </xf>
    <xf numFmtId="0" fontId="44" fillId="0" borderId="1" xfId="0" applyFont="1" applyBorder="1" applyAlignment="1">
      <alignment horizontal="left" vertical="center"/>
    </xf>
    <xf numFmtId="0" fontId="48" fillId="0" borderId="0" xfId="0" applyFont="1" applyAlignment="1">
      <alignment horizontal="left" vertical="center"/>
    </xf>
    <xf numFmtId="0" fontId="44" fillId="0" borderId="29" xfId="0" applyFont="1" applyBorder="1" applyAlignment="1">
      <alignment horizontal="left" vertical="center"/>
    </xf>
    <xf numFmtId="0" fontId="44" fillId="0" borderId="29" xfId="0" applyFont="1" applyBorder="1" applyAlignment="1">
      <alignment horizontal="center" vertical="center"/>
    </xf>
    <xf numFmtId="0" fontId="48" fillId="0" borderId="29" xfId="0" applyFont="1" applyBorder="1" applyAlignment="1">
      <alignment horizontal="left" vertical="center"/>
    </xf>
    <xf numFmtId="0" fontId="49" fillId="0" borderId="1" xfId="0" applyFont="1" applyBorder="1" applyAlignment="1">
      <alignment horizontal="left" vertical="center"/>
    </xf>
    <xf numFmtId="0" fontId="46" fillId="0" borderId="0" xfId="0" applyFont="1" applyAlignment="1">
      <alignment horizontal="left" vertical="center"/>
    </xf>
    <xf numFmtId="0" fontId="50" fillId="0" borderId="1" xfId="0" applyFont="1" applyBorder="1" applyAlignment="1">
      <alignment horizontal="left" vertical="center"/>
    </xf>
    <xf numFmtId="0" fontId="45" fillId="0" borderId="1" xfId="0" applyFont="1" applyBorder="1" applyAlignment="1">
      <alignment horizontal="center" vertical="center"/>
    </xf>
    <xf numFmtId="0" fontId="45" fillId="0" borderId="0" xfId="0" applyFont="1" applyAlignment="1">
      <alignment horizontal="left" vertical="center"/>
    </xf>
    <xf numFmtId="0" fontId="46" fillId="0" borderId="27" xfId="0" applyFont="1" applyBorder="1" applyAlignment="1">
      <alignment horizontal="left" vertical="center"/>
    </xf>
    <xf numFmtId="0" fontId="45" fillId="0" borderId="1" xfId="0" applyFont="1" applyFill="1" applyBorder="1" applyAlignment="1">
      <alignment horizontal="left" vertical="center"/>
    </xf>
    <xf numFmtId="0" fontId="45" fillId="0" borderId="1" xfId="0" applyFont="1" applyFill="1" applyBorder="1" applyAlignment="1">
      <alignment horizontal="center" vertical="center"/>
    </xf>
    <xf numFmtId="0" fontId="42" fillId="0" borderId="30" xfId="0" applyFont="1" applyBorder="1" applyAlignment="1">
      <alignment horizontal="left" vertical="center"/>
    </xf>
    <xf numFmtId="0" fontId="47"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left" vertical="center"/>
    </xf>
    <xf numFmtId="0" fontId="47" fillId="0" borderId="1" xfId="0" applyFont="1" applyBorder="1" applyAlignment="1">
      <alignment horizontal="left" vertical="center"/>
    </xf>
    <xf numFmtId="0" fontId="48" fillId="0" borderId="1" xfId="0" applyFont="1" applyBorder="1" applyAlignment="1">
      <alignment horizontal="left" vertical="center"/>
    </xf>
    <xf numFmtId="0" fontId="46" fillId="0" borderId="29" xfId="0" applyFont="1" applyBorder="1" applyAlignment="1">
      <alignment horizontal="left" vertical="center"/>
    </xf>
    <xf numFmtId="0" fontId="42" fillId="0" borderId="1" xfId="0" applyFont="1" applyBorder="1" applyAlignment="1">
      <alignment horizontal="lef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2" fillId="0" borderId="24" xfId="0" applyFont="1" applyBorder="1" applyAlignment="1">
      <alignment horizontal="left" vertical="center" wrapText="1"/>
    </xf>
    <xf numFmtId="0" fontId="42" fillId="0" borderId="25" xfId="0" applyFont="1" applyBorder="1" applyAlignment="1">
      <alignment horizontal="left" vertical="center" wrapText="1"/>
    </xf>
    <xf numFmtId="0" fontId="42" fillId="0" borderId="26"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1" xfId="0" applyFont="1" applyBorder="1" applyAlignment="1">
      <alignment horizontal="left" vertical="center"/>
    </xf>
    <xf numFmtId="0" fontId="46" fillId="0" borderId="28" xfId="0" applyFont="1" applyBorder="1" applyAlignment="1">
      <alignment horizontal="left" vertical="center" wrapText="1"/>
    </xf>
    <xf numFmtId="0" fontId="46" fillId="0" borderId="28" xfId="0" applyFont="1" applyBorder="1" applyAlignment="1">
      <alignment horizontal="left" vertical="center"/>
    </xf>
    <xf numFmtId="0" fontId="46" fillId="0" borderId="30" xfId="0" applyFont="1" applyBorder="1" applyAlignment="1">
      <alignment horizontal="left" vertical="center" wrapText="1"/>
    </xf>
    <xf numFmtId="0" fontId="46" fillId="0" borderId="29" xfId="0" applyFont="1" applyBorder="1" applyAlignment="1">
      <alignment horizontal="left" vertical="center" wrapText="1"/>
    </xf>
    <xf numFmtId="0" fontId="46" fillId="0" borderId="31" xfId="0"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center" vertical="top"/>
    </xf>
    <xf numFmtId="0" fontId="46" fillId="0" borderId="30" xfId="0" applyFont="1" applyBorder="1" applyAlignment="1">
      <alignment horizontal="left" vertical="center"/>
    </xf>
    <xf numFmtId="0" fontId="46" fillId="0" borderId="31" xfId="0" applyFont="1" applyBorder="1" applyAlignment="1">
      <alignment horizontal="left" vertical="center"/>
    </xf>
    <xf numFmtId="0" fontId="46" fillId="0" borderId="1" xfId="0" applyFont="1" applyBorder="1" applyAlignment="1">
      <alignment horizontal="center" vertical="center"/>
    </xf>
    <xf numFmtId="0" fontId="48" fillId="0" borderId="0" xfId="0" applyFont="1" applyAlignment="1">
      <alignment vertical="center"/>
    </xf>
    <xf numFmtId="0" fontId="44" fillId="0" borderId="1" xfId="0" applyFont="1" applyBorder="1" applyAlignment="1">
      <alignment vertical="center"/>
    </xf>
    <xf numFmtId="0" fontId="48" fillId="0" borderId="29" xfId="0" applyFont="1" applyBorder="1" applyAlignment="1">
      <alignment vertical="center"/>
    </xf>
    <xf numFmtId="0" fontId="44" fillId="0" borderId="29" xfId="0" applyFont="1" applyBorder="1" applyAlignment="1">
      <alignment vertical="center"/>
    </xf>
    <xf numFmtId="0" fontId="45" fillId="0" borderId="1" xfId="0" applyFont="1" applyBorder="1" applyAlignment="1">
      <alignment vertical="top"/>
    </xf>
    <xf numFmtId="49" fontId="45" fillId="0" borderId="1" xfId="0" applyNumberFormat="1" applyFont="1" applyBorder="1" applyAlignment="1">
      <alignment horizontal="left" vertical="center"/>
    </xf>
    <xf numFmtId="0" fontId="0" fillId="0" borderId="29" xfId="0" applyBorder="1" applyAlignment="1">
      <alignment vertical="top"/>
    </xf>
    <xf numFmtId="0" fontId="44" fillId="0" borderId="29" xfId="0" applyFont="1" applyBorder="1" applyAlignment="1">
      <alignment horizontal="left"/>
    </xf>
    <xf numFmtId="0" fontId="48" fillId="0" borderId="29" xfId="0" applyFont="1" applyBorder="1" applyAlignment="1"/>
    <xf numFmtId="0" fontId="42" fillId="0" borderId="27" xfId="0" applyFont="1" applyBorder="1" applyAlignment="1">
      <alignment vertical="top"/>
    </xf>
    <xf numFmtId="0" fontId="42" fillId="0" borderId="28" xfId="0" applyFont="1" applyBorder="1" applyAlignment="1">
      <alignment vertical="top"/>
    </xf>
    <xf numFmtId="0" fontId="42" fillId="0" borderId="30" xfId="0" applyFont="1" applyBorder="1" applyAlignment="1">
      <alignment vertical="top"/>
    </xf>
    <xf numFmtId="0" fontId="42" fillId="0" borderId="29" xfId="0" applyFont="1" applyBorder="1" applyAlignment="1">
      <alignment vertical="top"/>
    </xf>
    <xf numFmtId="0" fontId="42"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21</v>
      </c>
      <c r="AO7" s="24"/>
      <c r="AP7" s="24"/>
      <c r="AQ7" s="24"/>
      <c r="AR7" s="22"/>
      <c r="BE7" s="33"/>
      <c r="BS7" s="19" t="s">
        <v>6</v>
      </c>
    </row>
    <row r="8" s="1" customFormat="1" ht="12" customHeight="1">
      <c r="B8" s="23"/>
      <c r="C8" s="24"/>
      <c r="D8" s="34"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24</v>
      </c>
      <c r="AL8" s="24"/>
      <c r="AM8" s="24"/>
      <c r="AN8" s="35" t="s">
        <v>25</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26</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27</v>
      </c>
      <c r="AL10" s="24"/>
      <c r="AM10" s="24"/>
      <c r="AN10" s="29" t="s">
        <v>28</v>
      </c>
      <c r="AO10" s="24"/>
      <c r="AP10" s="24"/>
      <c r="AQ10" s="24"/>
      <c r="AR10" s="22"/>
      <c r="BE10" s="33"/>
      <c r="BS10" s="19" t="s">
        <v>6</v>
      </c>
    </row>
    <row r="11" s="1" customFormat="1" ht="18.48" customHeight="1">
      <c r="B11" s="23"/>
      <c r="C11" s="24"/>
      <c r="D11" s="24"/>
      <c r="E11" s="29" t="s">
        <v>29</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30</v>
      </c>
      <c r="AL11" s="24"/>
      <c r="AM11" s="24"/>
      <c r="AN11" s="29" t="s">
        <v>31</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32</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27</v>
      </c>
      <c r="AL13" s="24"/>
      <c r="AM13" s="24"/>
      <c r="AN13" s="36" t="s">
        <v>33</v>
      </c>
      <c r="AO13" s="24"/>
      <c r="AP13" s="24"/>
      <c r="AQ13" s="24"/>
      <c r="AR13" s="22"/>
      <c r="BE13" s="33"/>
      <c r="BS13" s="19" t="s">
        <v>6</v>
      </c>
    </row>
    <row r="14">
      <c r="B14" s="23"/>
      <c r="C14" s="24"/>
      <c r="D14" s="24"/>
      <c r="E14" s="36" t="s">
        <v>33</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30</v>
      </c>
      <c r="AL14" s="24"/>
      <c r="AM14" s="24"/>
      <c r="AN14" s="36" t="s">
        <v>33</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34</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27</v>
      </c>
      <c r="AL16" s="24"/>
      <c r="AM16" s="24"/>
      <c r="AN16" s="29" t="s">
        <v>35</v>
      </c>
      <c r="AO16" s="24"/>
      <c r="AP16" s="24"/>
      <c r="AQ16" s="24"/>
      <c r="AR16" s="22"/>
      <c r="BE16" s="33"/>
      <c r="BS16" s="19" t="s">
        <v>4</v>
      </c>
    </row>
    <row r="17" s="1" customFormat="1" ht="18.48" customHeight="1">
      <c r="B17" s="23"/>
      <c r="C17" s="24"/>
      <c r="D17" s="24"/>
      <c r="E17" s="29" t="s">
        <v>36</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30</v>
      </c>
      <c r="AL17" s="24"/>
      <c r="AM17" s="24"/>
      <c r="AN17" s="29" t="s">
        <v>37</v>
      </c>
      <c r="AO17" s="24"/>
      <c r="AP17" s="24"/>
      <c r="AQ17" s="24"/>
      <c r="AR17" s="22"/>
      <c r="BE17" s="33"/>
      <c r="BS17" s="19" t="s">
        <v>38</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39</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27</v>
      </c>
      <c r="AL19" s="24"/>
      <c r="AM19" s="24"/>
      <c r="AN19" s="29" t="s">
        <v>21</v>
      </c>
      <c r="AO19" s="24"/>
      <c r="AP19" s="24"/>
      <c r="AQ19" s="24"/>
      <c r="AR19" s="22"/>
      <c r="BE19" s="33"/>
      <c r="BS19" s="19" t="s">
        <v>6</v>
      </c>
    </row>
    <row r="20" s="1" customFormat="1" ht="18.48" customHeight="1">
      <c r="B20" s="23"/>
      <c r="C20" s="24"/>
      <c r="D20" s="24"/>
      <c r="E20" s="29" t="s">
        <v>40</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30</v>
      </c>
      <c r="AL20" s="24"/>
      <c r="AM20" s="24"/>
      <c r="AN20" s="29" t="s">
        <v>21</v>
      </c>
      <c r="AO20" s="24"/>
      <c r="AP20" s="24"/>
      <c r="AQ20" s="24"/>
      <c r="AR20" s="22"/>
      <c r="BE20" s="33"/>
      <c r="BS20" s="19" t="s">
        <v>38</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41</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42</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43</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44</v>
      </c>
      <c r="M28" s="47"/>
      <c r="N28" s="47"/>
      <c r="O28" s="47"/>
      <c r="P28" s="47"/>
      <c r="Q28" s="42"/>
      <c r="R28" s="42"/>
      <c r="S28" s="42"/>
      <c r="T28" s="42"/>
      <c r="U28" s="42"/>
      <c r="V28" s="42"/>
      <c r="W28" s="47" t="s">
        <v>45</v>
      </c>
      <c r="X28" s="47"/>
      <c r="Y28" s="47"/>
      <c r="Z28" s="47"/>
      <c r="AA28" s="47"/>
      <c r="AB28" s="47"/>
      <c r="AC28" s="47"/>
      <c r="AD28" s="47"/>
      <c r="AE28" s="47"/>
      <c r="AF28" s="42"/>
      <c r="AG28" s="42"/>
      <c r="AH28" s="42"/>
      <c r="AI28" s="42"/>
      <c r="AJ28" s="42"/>
      <c r="AK28" s="47" t="s">
        <v>46</v>
      </c>
      <c r="AL28" s="47"/>
      <c r="AM28" s="47"/>
      <c r="AN28" s="47"/>
      <c r="AO28" s="47"/>
      <c r="AP28" s="42"/>
      <c r="AQ28" s="42"/>
      <c r="AR28" s="46"/>
      <c r="BE28" s="33"/>
    </row>
    <row r="29" s="3" customFormat="1" ht="14.4" customHeight="1">
      <c r="A29" s="3"/>
      <c r="B29" s="48"/>
      <c r="C29" s="49"/>
      <c r="D29" s="34" t="s">
        <v>47</v>
      </c>
      <c r="E29" s="49"/>
      <c r="F29" s="34" t="s">
        <v>48</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49</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50</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51</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52</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53</v>
      </c>
      <c r="E35" s="56"/>
      <c r="F35" s="56"/>
      <c r="G35" s="56"/>
      <c r="H35" s="56"/>
      <c r="I35" s="56"/>
      <c r="J35" s="56"/>
      <c r="K35" s="56"/>
      <c r="L35" s="56"/>
      <c r="M35" s="56"/>
      <c r="N35" s="56"/>
      <c r="O35" s="56"/>
      <c r="P35" s="56"/>
      <c r="Q35" s="56"/>
      <c r="R35" s="56"/>
      <c r="S35" s="56"/>
      <c r="T35" s="57" t="s">
        <v>54</v>
      </c>
      <c r="U35" s="56"/>
      <c r="V35" s="56"/>
      <c r="W35" s="56"/>
      <c r="X35" s="58" t="s">
        <v>55</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56</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020117A</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MVE Žlutice - rekonstrukce technologie</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22</v>
      </c>
      <c r="D47" s="42"/>
      <c r="E47" s="42"/>
      <c r="F47" s="42"/>
      <c r="G47" s="42"/>
      <c r="H47" s="42"/>
      <c r="I47" s="42"/>
      <c r="J47" s="42"/>
      <c r="K47" s="42"/>
      <c r="L47" s="73" t="str">
        <f>IF(K8="","",K8)</f>
        <v>na řece Střela (ř. km 66,7)</v>
      </c>
      <c r="M47" s="42"/>
      <c r="N47" s="42"/>
      <c r="O47" s="42"/>
      <c r="P47" s="42"/>
      <c r="Q47" s="42"/>
      <c r="R47" s="42"/>
      <c r="S47" s="42"/>
      <c r="T47" s="42"/>
      <c r="U47" s="42"/>
      <c r="V47" s="42"/>
      <c r="W47" s="42"/>
      <c r="X47" s="42"/>
      <c r="Y47" s="42"/>
      <c r="Z47" s="42"/>
      <c r="AA47" s="42"/>
      <c r="AB47" s="42"/>
      <c r="AC47" s="42"/>
      <c r="AD47" s="42"/>
      <c r="AE47" s="42"/>
      <c r="AF47" s="42"/>
      <c r="AG47" s="42"/>
      <c r="AH47" s="42"/>
      <c r="AI47" s="34" t="s">
        <v>24</v>
      </c>
      <c r="AJ47" s="42"/>
      <c r="AK47" s="42"/>
      <c r="AL47" s="42"/>
      <c r="AM47" s="74" t="str">
        <f>IF(AN8= "","",AN8)</f>
        <v>9. 2. 2021</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26</v>
      </c>
      <c r="D49" s="42"/>
      <c r="E49" s="42"/>
      <c r="F49" s="42"/>
      <c r="G49" s="42"/>
      <c r="H49" s="42"/>
      <c r="I49" s="42"/>
      <c r="J49" s="42"/>
      <c r="K49" s="42"/>
      <c r="L49" s="66" t="str">
        <f>IF(E11= "","",E11)</f>
        <v>Povodí Vltavy, státní podnik</v>
      </c>
      <c r="M49" s="42"/>
      <c r="N49" s="42"/>
      <c r="O49" s="42"/>
      <c r="P49" s="42"/>
      <c r="Q49" s="42"/>
      <c r="R49" s="42"/>
      <c r="S49" s="42"/>
      <c r="T49" s="42"/>
      <c r="U49" s="42"/>
      <c r="V49" s="42"/>
      <c r="W49" s="42"/>
      <c r="X49" s="42"/>
      <c r="Y49" s="42"/>
      <c r="Z49" s="42"/>
      <c r="AA49" s="42"/>
      <c r="AB49" s="42"/>
      <c r="AC49" s="42"/>
      <c r="AD49" s="42"/>
      <c r="AE49" s="42"/>
      <c r="AF49" s="42"/>
      <c r="AG49" s="42"/>
      <c r="AH49" s="42"/>
      <c r="AI49" s="34" t="s">
        <v>34</v>
      </c>
      <c r="AJ49" s="42"/>
      <c r="AK49" s="42"/>
      <c r="AL49" s="42"/>
      <c r="AM49" s="75" t="str">
        <f>IF(E17="","",E17)</f>
        <v>AQUATIS a. s.</v>
      </c>
      <c r="AN49" s="66"/>
      <c r="AO49" s="66"/>
      <c r="AP49" s="66"/>
      <c r="AQ49" s="42"/>
      <c r="AR49" s="46"/>
      <c r="AS49" s="76" t="s">
        <v>57</v>
      </c>
      <c r="AT49" s="77"/>
      <c r="AU49" s="78"/>
      <c r="AV49" s="78"/>
      <c r="AW49" s="78"/>
      <c r="AX49" s="78"/>
      <c r="AY49" s="78"/>
      <c r="AZ49" s="78"/>
      <c r="BA49" s="78"/>
      <c r="BB49" s="78"/>
      <c r="BC49" s="78"/>
      <c r="BD49" s="79"/>
      <c r="BE49" s="40"/>
    </row>
    <row r="50" s="2" customFormat="1" ht="15.15" customHeight="1">
      <c r="A50" s="40"/>
      <c r="B50" s="41"/>
      <c r="C50" s="34" t="s">
        <v>32</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39</v>
      </c>
      <c r="AJ50" s="42"/>
      <c r="AK50" s="42"/>
      <c r="AL50" s="42"/>
      <c r="AM50" s="75" t="str">
        <f>IF(E20="","",E20)</f>
        <v xml:space="preserve"> </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58</v>
      </c>
      <c r="D52" s="89"/>
      <c r="E52" s="89"/>
      <c r="F52" s="89"/>
      <c r="G52" s="89"/>
      <c r="H52" s="90"/>
      <c r="I52" s="91" t="s">
        <v>59</v>
      </c>
      <c r="J52" s="89"/>
      <c r="K52" s="89"/>
      <c r="L52" s="89"/>
      <c r="M52" s="89"/>
      <c r="N52" s="89"/>
      <c r="O52" s="89"/>
      <c r="P52" s="89"/>
      <c r="Q52" s="89"/>
      <c r="R52" s="89"/>
      <c r="S52" s="89"/>
      <c r="T52" s="89"/>
      <c r="U52" s="89"/>
      <c r="V52" s="89"/>
      <c r="W52" s="89"/>
      <c r="X52" s="89"/>
      <c r="Y52" s="89"/>
      <c r="Z52" s="89"/>
      <c r="AA52" s="89"/>
      <c r="AB52" s="89"/>
      <c r="AC52" s="89"/>
      <c r="AD52" s="89"/>
      <c r="AE52" s="89"/>
      <c r="AF52" s="89"/>
      <c r="AG52" s="92" t="s">
        <v>60</v>
      </c>
      <c r="AH52" s="89"/>
      <c r="AI52" s="89"/>
      <c r="AJ52" s="89"/>
      <c r="AK52" s="89"/>
      <c r="AL52" s="89"/>
      <c r="AM52" s="89"/>
      <c r="AN52" s="91" t="s">
        <v>61</v>
      </c>
      <c r="AO52" s="89"/>
      <c r="AP52" s="89"/>
      <c r="AQ52" s="93" t="s">
        <v>62</v>
      </c>
      <c r="AR52" s="46"/>
      <c r="AS52" s="94" t="s">
        <v>63</v>
      </c>
      <c r="AT52" s="95" t="s">
        <v>64</v>
      </c>
      <c r="AU52" s="95" t="s">
        <v>65</v>
      </c>
      <c r="AV52" s="95" t="s">
        <v>66</v>
      </c>
      <c r="AW52" s="95" t="s">
        <v>67</v>
      </c>
      <c r="AX52" s="95" t="s">
        <v>68</v>
      </c>
      <c r="AY52" s="95" t="s">
        <v>69</v>
      </c>
      <c r="AZ52" s="95" t="s">
        <v>70</v>
      </c>
      <c r="BA52" s="95" t="s">
        <v>71</v>
      </c>
      <c r="BB52" s="95" t="s">
        <v>72</v>
      </c>
      <c r="BC52" s="95" t="s">
        <v>73</v>
      </c>
      <c r="BD52" s="96" t="s">
        <v>74</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75</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ROUND(SUM(AG55:AG58),2)</f>
        <v>0</v>
      </c>
      <c r="AH54" s="103"/>
      <c r="AI54" s="103"/>
      <c r="AJ54" s="103"/>
      <c r="AK54" s="103"/>
      <c r="AL54" s="103"/>
      <c r="AM54" s="103"/>
      <c r="AN54" s="104">
        <f>SUM(AG54,AT54)</f>
        <v>0</v>
      </c>
      <c r="AO54" s="104"/>
      <c r="AP54" s="104"/>
      <c r="AQ54" s="105" t="s">
        <v>21</v>
      </c>
      <c r="AR54" s="106"/>
      <c r="AS54" s="107">
        <f>ROUND(SUM(AS55:AS58),2)</f>
        <v>0</v>
      </c>
      <c r="AT54" s="108">
        <f>ROUND(SUM(AV54:AW54),2)</f>
        <v>0</v>
      </c>
      <c r="AU54" s="109">
        <f>ROUND(SUM(AU55:AU58),5)</f>
        <v>0</v>
      </c>
      <c r="AV54" s="108">
        <f>ROUND(AZ54*L29,2)</f>
        <v>0</v>
      </c>
      <c r="AW54" s="108">
        <f>ROUND(BA54*L30,2)</f>
        <v>0</v>
      </c>
      <c r="AX54" s="108">
        <f>ROUND(BB54*L29,2)</f>
        <v>0</v>
      </c>
      <c r="AY54" s="108">
        <f>ROUND(BC54*L30,2)</f>
        <v>0</v>
      </c>
      <c r="AZ54" s="108">
        <f>ROUND(SUM(AZ55:AZ58),2)</f>
        <v>0</v>
      </c>
      <c r="BA54" s="108">
        <f>ROUND(SUM(BA55:BA58),2)</f>
        <v>0</v>
      </c>
      <c r="BB54" s="108">
        <f>ROUND(SUM(BB55:BB58),2)</f>
        <v>0</v>
      </c>
      <c r="BC54" s="108">
        <f>ROUND(SUM(BC55:BC58),2)</f>
        <v>0</v>
      </c>
      <c r="BD54" s="110">
        <f>ROUND(SUM(BD55:BD58),2)</f>
        <v>0</v>
      </c>
      <c r="BE54" s="6"/>
      <c r="BS54" s="111" t="s">
        <v>76</v>
      </c>
      <c r="BT54" s="111" t="s">
        <v>77</v>
      </c>
      <c r="BU54" s="112" t="s">
        <v>78</v>
      </c>
      <c r="BV54" s="111" t="s">
        <v>79</v>
      </c>
      <c r="BW54" s="111" t="s">
        <v>5</v>
      </c>
      <c r="BX54" s="111" t="s">
        <v>80</v>
      </c>
      <c r="CL54" s="111" t="s">
        <v>19</v>
      </c>
    </row>
    <row r="55" s="7" customFormat="1" ht="16.5" customHeight="1">
      <c r="A55" s="113" t="s">
        <v>81</v>
      </c>
      <c r="B55" s="114"/>
      <c r="C55" s="115"/>
      <c r="D55" s="116" t="s">
        <v>82</v>
      </c>
      <c r="E55" s="116"/>
      <c r="F55" s="116"/>
      <c r="G55" s="116"/>
      <c r="H55" s="116"/>
      <c r="I55" s="117"/>
      <c r="J55" s="116" t="s">
        <v>83</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'PS 01 - Technologická čás...'!J30</f>
        <v>0</v>
      </c>
      <c r="AH55" s="117"/>
      <c r="AI55" s="117"/>
      <c r="AJ55" s="117"/>
      <c r="AK55" s="117"/>
      <c r="AL55" s="117"/>
      <c r="AM55" s="117"/>
      <c r="AN55" s="118">
        <f>SUM(AG55,AT55)</f>
        <v>0</v>
      </c>
      <c r="AO55" s="117"/>
      <c r="AP55" s="117"/>
      <c r="AQ55" s="119" t="s">
        <v>84</v>
      </c>
      <c r="AR55" s="120"/>
      <c r="AS55" s="121">
        <v>0</v>
      </c>
      <c r="AT55" s="122">
        <f>ROUND(SUM(AV55:AW55),2)</f>
        <v>0</v>
      </c>
      <c r="AU55" s="123">
        <f>'PS 01 - Technologická čás...'!P87</f>
        <v>0</v>
      </c>
      <c r="AV55" s="122">
        <f>'PS 01 - Technologická čás...'!J33</f>
        <v>0</v>
      </c>
      <c r="AW55" s="122">
        <f>'PS 01 - Technologická čás...'!J34</f>
        <v>0</v>
      </c>
      <c r="AX55" s="122">
        <f>'PS 01 - Technologická čás...'!J35</f>
        <v>0</v>
      </c>
      <c r="AY55" s="122">
        <f>'PS 01 - Technologická čás...'!J36</f>
        <v>0</v>
      </c>
      <c r="AZ55" s="122">
        <f>'PS 01 - Technologická čás...'!F33</f>
        <v>0</v>
      </c>
      <c r="BA55" s="122">
        <f>'PS 01 - Technologická čás...'!F34</f>
        <v>0</v>
      </c>
      <c r="BB55" s="122">
        <f>'PS 01 - Technologická čás...'!F35</f>
        <v>0</v>
      </c>
      <c r="BC55" s="122">
        <f>'PS 01 - Technologická čás...'!F36</f>
        <v>0</v>
      </c>
      <c r="BD55" s="124">
        <f>'PS 01 - Technologická čás...'!F37</f>
        <v>0</v>
      </c>
      <c r="BE55" s="7"/>
      <c r="BT55" s="125" t="s">
        <v>85</v>
      </c>
      <c r="BV55" s="125" t="s">
        <v>79</v>
      </c>
      <c r="BW55" s="125" t="s">
        <v>86</v>
      </c>
      <c r="BX55" s="125" t="s">
        <v>5</v>
      </c>
      <c r="CL55" s="125" t="s">
        <v>19</v>
      </c>
      <c r="CM55" s="125" t="s">
        <v>87</v>
      </c>
    </row>
    <row r="56" s="7" customFormat="1" ht="16.5" customHeight="1">
      <c r="A56" s="113" t="s">
        <v>81</v>
      </c>
      <c r="B56" s="114"/>
      <c r="C56" s="115"/>
      <c r="D56" s="116" t="s">
        <v>88</v>
      </c>
      <c r="E56" s="116"/>
      <c r="F56" s="116"/>
      <c r="G56" s="116"/>
      <c r="H56" s="116"/>
      <c r="I56" s="117"/>
      <c r="J56" s="116" t="s">
        <v>89</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'PS 02 - Technologická čás...'!J30</f>
        <v>0</v>
      </c>
      <c r="AH56" s="117"/>
      <c r="AI56" s="117"/>
      <c r="AJ56" s="117"/>
      <c r="AK56" s="117"/>
      <c r="AL56" s="117"/>
      <c r="AM56" s="117"/>
      <c r="AN56" s="118">
        <f>SUM(AG56,AT56)</f>
        <v>0</v>
      </c>
      <c r="AO56" s="117"/>
      <c r="AP56" s="117"/>
      <c r="AQ56" s="119" t="s">
        <v>84</v>
      </c>
      <c r="AR56" s="120"/>
      <c r="AS56" s="121">
        <v>0</v>
      </c>
      <c r="AT56" s="122">
        <f>ROUND(SUM(AV56:AW56),2)</f>
        <v>0</v>
      </c>
      <c r="AU56" s="123">
        <f>'PS 02 - Technologická čás...'!P80</f>
        <v>0</v>
      </c>
      <c r="AV56" s="122">
        <f>'PS 02 - Technologická čás...'!J33</f>
        <v>0</v>
      </c>
      <c r="AW56" s="122">
        <f>'PS 02 - Technologická čás...'!J34</f>
        <v>0</v>
      </c>
      <c r="AX56" s="122">
        <f>'PS 02 - Technologická čás...'!J35</f>
        <v>0</v>
      </c>
      <c r="AY56" s="122">
        <f>'PS 02 - Technologická čás...'!J36</f>
        <v>0</v>
      </c>
      <c r="AZ56" s="122">
        <f>'PS 02 - Technologická čás...'!F33</f>
        <v>0</v>
      </c>
      <c r="BA56" s="122">
        <f>'PS 02 - Technologická čás...'!F34</f>
        <v>0</v>
      </c>
      <c r="BB56" s="122">
        <f>'PS 02 - Technologická čás...'!F35</f>
        <v>0</v>
      </c>
      <c r="BC56" s="122">
        <f>'PS 02 - Technologická čás...'!F36</f>
        <v>0</v>
      </c>
      <c r="BD56" s="124">
        <f>'PS 02 - Technologická čás...'!F37</f>
        <v>0</v>
      </c>
      <c r="BE56" s="7"/>
      <c r="BT56" s="125" t="s">
        <v>85</v>
      </c>
      <c r="BV56" s="125" t="s">
        <v>79</v>
      </c>
      <c r="BW56" s="125" t="s">
        <v>90</v>
      </c>
      <c r="BX56" s="125" t="s">
        <v>5</v>
      </c>
      <c r="CL56" s="125" t="s">
        <v>19</v>
      </c>
      <c r="CM56" s="125" t="s">
        <v>87</v>
      </c>
    </row>
    <row r="57" s="7" customFormat="1" ht="16.5" customHeight="1">
      <c r="A57" s="113" t="s">
        <v>81</v>
      </c>
      <c r="B57" s="114"/>
      <c r="C57" s="115"/>
      <c r="D57" s="116" t="s">
        <v>91</v>
      </c>
      <c r="E57" s="116"/>
      <c r="F57" s="116"/>
      <c r="G57" s="116"/>
      <c r="H57" s="116"/>
      <c r="I57" s="117"/>
      <c r="J57" s="116" t="s">
        <v>92</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'SO 01 - Úpravy MVE'!J30</f>
        <v>0</v>
      </c>
      <c r="AH57" s="117"/>
      <c r="AI57" s="117"/>
      <c r="AJ57" s="117"/>
      <c r="AK57" s="117"/>
      <c r="AL57" s="117"/>
      <c r="AM57" s="117"/>
      <c r="AN57" s="118">
        <f>SUM(AG57,AT57)</f>
        <v>0</v>
      </c>
      <c r="AO57" s="117"/>
      <c r="AP57" s="117"/>
      <c r="AQ57" s="119" t="s">
        <v>93</v>
      </c>
      <c r="AR57" s="120"/>
      <c r="AS57" s="121">
        <v>0</v>
      </c>
      <c r="AT57" s="122">
        <f>ROUND(SUM(AV57:AW57),2)</f>
        <v>0</v>
      </c>
      <c r="AU57" s="123">
        <f>'SO 01 - Úpravy MVE'!P91</f>
        <v>0</v>
      </c>
      <c r="AV57" s="122">
        <f>'SO 01 - Úpravy MVE'!J33</f>
        <v>0</v>
      </c>
      <c r="AW57" s="122">
        <f>'SO 01 - Úpravy MVE'!J34</f>
        <v>0</v>
      </c>
      <c r="AX57" s="122">
        <f>'SO 01 - Úpravy MVE'!J35</f>
        <v>0</v>
      </c>
      <c r="AY57" s="122">
        <f>'SO 01 - Úpravy MVE'!J36</f>
        <v>0</v>
      </c>
      <c r="AZ57" s="122">
        <f>'SO 01 - Úpravy MVE'!F33</f>
        <v>0</v>
      </c>
      <c r="BA57" s="122">
        <f>'SO 01 - Úpravy MVE'!F34</f>
        <v>0</v>
      </c>
      <c r="BB57" s="122">
        <f>'SO 01 - Úpravy MVE'!F35</f>
        <v>0</v>
      </c>
      <c r="BC57" s="122">
        <f>'SO 01 - Úpravy MVE'!F36</f>
        <v>0</v>
      </c>
      <c r="BD57" s="124">
        <f>'SO 01 - Úpravy MVE'!F37</f>
        <v>0</v>
      </c>
      <c r="BE57" s="7"/>
      <c r="BT57" s="125" t="s">
        <v>85</v>
      </c>
      <c r="BV57" s="125" t="s">
        <v>79</v>
      </c>
      <c r="BW57" s="125" t="s">
        <v>94</v>
      </c>
      <c r="BX57" s="125" t="s">
        <v>5</v>
      </c>
      <c r="CL57" s="125" t="s">
        <v>19</v>
      </c>
      <c r="CM57" s="125" t="s">
        <v>87</v>
      </c>
    </row>
    <row r="58" s="7" customFormat="1" ht="16.5" customHeight="1">
      <c r="A58" s="113" t="s">
        <v>81</v>
      </c>
      <c r="B58" s="114"/>
      <c r="C58" s="115"/>
      <c r="D58" s="116" t="s">
        <v>95</v>
      </c>
      <c r="E58" s="116"/>
      <c r="F58" s="116"/>
      <c r="G58" s="116"/>
      <c r="H58" s="116"/>
      <c r="I58" s="117"/>
      <c r="J58" s="116" t="s">
        <v>96</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'VON - Vedlejší a ostatní ...'!J30</f>
        <v>0</v>
      </c>
      <c r="AH58" s="117"/>
      <c r="AI58" s="117"/>
      <c r="AJ58" s="117"/>
      <c r="AK58" s="117"/>
      <c r="AL58" s="117"/>
      <c r="AM58" s="117"/>
      <c r="AN58" s="118">
        <f>SUM(AG58,AT58)</f>
        <v>0</v>
      </c>
      <c r="AO58" s="117"/>
      <c r="AP58" s="117"/>
      <c r="AQ58" s="119" t="s">
        <v>95</v>
      </c>
      <c r="AR58" s="120"/>
      <c r="AS58" s="126">
        <v>0</v>
      </c>
      <c r="AT58" s="127">
        <f>ROUND(SUM(AV58:AW58),2)</f>
        <v>0</v>
      </c>
      <c r="AU58" s="128">
        <f>'VON - Vedlejší a ostatní ...'!P80</f>
        <v>0</v>
      </c>
      <c r="AV58" s="127">
        <f>'VON - Vedlejší a ostatní ...'!J33</f>
        <v>0</v>
      </c>
      <c r="AW58" s="127">
        <f>'VON - Vedlejší a ostatní ...'!J34</f>
        <v>0</v>
      </c>
      <c r="AX58" s="127">
        <f>'VON - Vedlejší a ostatní ...'!J35</f>
        <v>0</v>
      </c>
      <c r="AY58" s="127">
        <f>'VON - Vedlejší a ostatní ...'!J36</f>
        <v>0</v>
      </c>
      <c r="AZ58" s="127">
        <f>'VON - Vedlejší a ostatní ...'!F33</f>
        <v>0</v>
      </c>
      <c r="BA58" s="127">
        <f>'VON - Vedlejší a ostatní ...'!F34</f>
        <v>0</v>
      </c>
      <c r="BB58" s="127">
        <f>'VON - Vedlejší a ostatní ...'!F35</f>
        <v>0</v>
      </c>
      <c r="BC58" s="127">
        <f>'VON - Vedlejší a ostatní ...'!F36</f>
        <v>0</v>
      </c>
      <c r="BD58" s="129">
        <f>'VON - Vedlejší a ostatní ...'!F37</f>
        <v>0</v>
      </c>
      <c r="BE58" s="7"/>
      <c r="BT58" s="125" t="s">
        <v>85</v>
      </c>
      <c r="BV58" s="125" t="s">
        <v>79</v>
      </c>
      <c r="BW58" s="125" t="s">
        <v>97</v>
      </c>
      <c r="BX58" s="125" t="s">
        <v>5</v>
      </c>
      <c r="CL58" s="125" t="s">
        <v>19</v>
      </c>
      <c r="CM58" s="125" t="s">
        <v>87</v>
      </c>
    </row>
    <row r="59" s="2" customFormat="1" ht="30" customHeight="1">
      <c r="A59" s="40"/>
      <c r="B59" s="41"/>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6"/>
      <c r="AS59" s="40"/>
      <c r="AT59" s="40"/>
      <c r="AU59" s="40"/>
      <c r="AV59" s="40"/>
      <c r="AW59" s="40"/>
      <c r="AX59" s="40"/>
      <c r="AY59" s="40"/>
      <c r="AZ59" s="40"/>
      <c r="BA59" s="40"/>
      <c r="BB59" s="40"/>
      <c r="BC59" s="40"/>
      <c r="BD59" s="40"/>
      <c r="BE59" s="40"/>
    </row>
    <row r="60" s="2" customFormat="1" ht="6.96" customHeight="1">
      <c r="A60" s="40"/>
      <c r="B60" s="61"/>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46"/>
      <c r="AS60" s="40"/>
      <c r="AT60" s="40"/>
      <c r="AU60" s="40"/>
      <c r="AV60" s="40"/>
      <c r="AW60" s="40"/>
      <c r="AX60" s="40"/>
      <c r="AY60" s="40"/>
      <c r="AZ60" s="40"/>
      <c r="BA60" s="40"/>
      <c r="BB60" s="40"/>
      <c r="BC60" s="40"/>
      <c r="BD60" s="40"/>
      <c r="BE60" s="40"/>
    </row>
  </sheetData>
  <sheetProtection sheet="1" formatColumns="0" formatRows="0" objects="1" scenarios="1" spinCount="100000" saltValue="PSrrSNBFQ9mGetv+sGjNkiUx66vTtqjJEUa1PymsYv/XJdFEoYDdyItq4N2nkGPKmyH2Sv7BMMii01T925GdJQ==" hashValue="mRjLDkqFK6oDiyBYpnP7WbCdAyTL+rz0R/MnJLreAkaTCvbaZR79zzFjEdTLUznhfupj0BGgXX76tyxlOJexxw==" algorithmName="SHA-512" password="CC35"/>
  <mergeCells count="54">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PS 01 - Technologická čás...'!C2" display="/"/>
    <hyperlink ref="A56" location="'PS 02 - Technologická čás...'!C2" display="/"/>
    <hyperlink ref="A57" location="'SO 01 - Úpravy MVE'!C2" display="/"/>
    <hyperlink ref="A58"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86</v>
      </c>
    </row>
    <row r="3" s="1" customFormat="1" ht="6.96" customHeight="1">
      <c r="B3" s="130"/>
      <c r="C3" s="131"/>
      <c r="D3" s="131"/>
      <c r="E3" s="131"/>
      <c r="F3" s="131"/>
      <c r="G3" s="131"/>
      <c r="H3" s="131"/>
      <c r="I3" s="131"/>
      <c r="J3" s="131"/>
      <c r="K3" s="131"/>
      <c r="L3" s="22"/>
      <c r="AT3" s="19" t="s">
        <v>87</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MVE Žlutice - rekonstrukce technologie</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100</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21</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9. 2. 2021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28</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29</v>
      </c>
      <c r="F15" s="40"/>
      <c r="G15" s="40"/>
      <c r="H15" s="40"/>
      <c r="I15" s="134" t="s">
        <v>30</v>
      </c>
      <c r="J15" s="138" t="s">
        <v>31</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32</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30</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34</v>
      </c>
      <c r="E20" s="40"/>
      <c r="F20" s="40"/>
      <c r="G20" s="40"/>
      <c r="H20" s="40"/>
      <c r="I20" s="134" t="s">
        <v>27</v>
      </c>
      <c r="J20" s="138" t="s">
        <v>35</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36</v>
      </c>
      <c r="F21" s="40"/>
      <c r="G21" s="40"/>
      <c r="H21" s="40"/>
      <c r="I21" s="134" t="s">
        <v>30</v>
      </c>
      <c r="J21" s="138" t="s">
        <v>37</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39</v>
      </c>
      <c r="E23" s="40"/>
      <c r="F23" s="40"/>
      <c r="G23" s="40"/>
      <c r="H23" s="40"/>
      <c r="I23" s="134" t="s">
        <v>27</v>
      </c>
      <c r="J23" s="138" t="str">
        <f>IF('Rekapitulace stavby'!AN19="","",'Rekapitulace stavby'!AN19)</f>
        <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 xml:space="preserve"> </v>
      </c>
      <c r="F24" s="40"/>
      <c r="G24" s="40"/>
      <c r="H24" s="40"/>
      <c r="I24" s="134" t="s">
        <v>30</v>
      </c>
      <c r="J24" s="138" t="str">
        <f>IF('Rekapitulace stavby'!AN20="","",'Rekapitulace stavby'!AN20)</f>
        <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21</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ROUND(J87,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ROUND((SUM(BE87:BE152)),  2)</f>
        <v>0</v>
      </c>
      <c r="G33" s="40"/>
      <c r="H33" s="40"/>
      <c r="I33" s="150">
        <v>0.20999999999999999</v>
      </c>
      <c r="J33" s="149">
        <f>ROUND(((SUM(BE87:BE152))*I33),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ROUND((SUM(BF87:BF152)),  2)</f>
        <v>0</v>
      </c>
      <c r="G34" s="40"/>
      <c r="H34" s="40"/>
      <c r="I34" s="150">
        <v>0.14999999999999999</v>
      </c>
      <c r="J34" s="149">
        <f>ROUND(((SUM(BF87:BF152))*I34),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ROUND((SUM(BG87:BG152)),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ROUND((SUM(BH87:BH152)),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ROUND((SUM(BI87:BI152)),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MVE Žlutice - rekonstrukce technologie</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PS 01 - Technologická část strojní</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na řece Střela (ř. km 66,7)</v>
      </c>
      <c r="G52" s="42"/>
      <c r="H52" s="42"/>
      <c r="I52" s="34" t="s">
        <v>24</v>
      </c>
      <c r="J52" s="74" t="str">
        <f>IF(J12="","",J12)</f>
        <v>9. 2. 2021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26</v>
      </c>
      <c r="D54" s="42"/>
      <c r="E54" s="42"/>
      <c r="F54" s="29" t="str">
        <f>E15</f>
        <v>Povodí Vltavy, státní podnik</v>
      </c>
      <c r="G54" s="42"/>
      <c r="H54" s="42"/>
      <c r="I54" s="34" t="s">
        <v>34</v>
      </c>
      <c r="J54" s="38" t="str">
        <f>E21</f>
        <v>AQUATIS a. s.</v>
      </c>
      <c r="K54" s="42"/>
      <c r="L54" s="136"/>
      <c r="S54" s="40"/>
      <c r="T54" s="40"/>
      <c r="U54" s="40"/>
      <c r="V54" s="40"/>
      <c r="W54" s="40"/>
      <c r="X54" s="40"/>
      <c r="Y54" s="40"/>
      <c r="Z54" s="40"/>
      <c r="AA54" s="40"/>
      <c r="AB54" s="40"/>
      <c r="AC54" s="40"/>
      <c r="AD54" s="40"/>
      <c r="AE54" s="40"/>
    </row>
    <row r="55" s="2" customFormat="1" ht="15.15" customHeight="1">
      <c r="A55" s="40"/>
      <c r="B55" s="41"/>
      <c r="C55" s="34" t="s">
        <v>32</v>
      </c>
      <c r="D55" s="42"/>
      <c r="E55" s="42"/>
      <c r="F55" s="29" t="str">
        <f>IF(E18="","",E18)</f>
        <v>Vyplň údaj</v>
      </c>
      <c r="G55" s="42"/>
      <c r="H55" s="42"/>
      <c r="I55" s="34" t="s">
        <v>39</v>
      </c>
      <c r="J55" s="38" t="str">
        <f>E24</f>
        <v xml:space="preserve"> </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102</v>
      </c>
      <c r="D57" s="164"/>
      <c r="E57" s="164"/>
      <c r="F57" s="164"/>
      <c r="G57" s="164"/>
      <c r="H57" s="164"/>
      <c r="I57" s="164"/>
      <c r="J57" s="165" t="s">
        <v>103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J87</f>
        <v>0</v>
      </c>
      <c r="K59" s="42"/>
      <c r="L59" s="136"/>
      <c r="S59" s="40"/>
      <c r="T59" s="40"/>
      <c r="U59" s="40"/>
      <c r="V59" s="40"/>
      <c r="W59" s="40"/>
      <c r="X59" s="40"/>
      <c r="Y59" s="40"/>
      <c r="Z59" s="40"/>
      <c r="AA59" s="40"/>
      <c r="AB59" s="40"/>
      <c r="AC59" s="40"/>
      <c r="AD59" s="40"/>
      <c r="AE59" s="40"/>
      <c r="AU59" s="19" t="s">
        <v>104</v>
      </c>
    </row>
    <row r="60" s="9" customFormat="1" ht="24.96" customHeight="1">
      <c r="A60" s="9"/>
      <c r="B60" s="167"/>
      <c r="C60" s="168"/>
      <c r="D60" s="169" t="s">
        <v>105</v>
      </c>
      <c r="E60" s="170"/>
      <c r="F60" s="170"/>
      <c r="G60" s="170"/>
      <c r="H60" s="170"/>
      <c r="I60" s="170"/>
      <c r="J60" s="171">
        <f>J88</f>
        <v>0</v>
      </c>
      <c r="K60" s="168"/>
      <c r="L60" s="172"/>
      <c r="S60" s="9"/>
      <c r="T60" s="9"/>
      <c r="U60" s="9"/>
      <c r="V60" s="9"/>
      <c r="W60" s="9"/>
      <c r="X60" s="9"/>
      <c r="Y60" s="9"/>
      <c r="Z60" s="9"/>
      <c r="AA60" s="9"/>
      <c r="AB60" s="9"/>
      <c r="AC60" s="9"/>
      <c r="AD60" s="9"/>
      <c r="AE60" s="9"/>
    </row>
    <row r="61" s="9" customFormat="1" ht="24.96" customHeight="1">
      <c r="A61" s="9"/>
      <c r="B61" s="167"/>
      <c r="C61" s="168"/>
      <c r="D61" s="169" t="s">
        <v>106</v>
      </c>
      <c r="E61" s="170"/>
      <c r="F61" s="170"/>
      <c r="G61" s="170"/>
      <c r="H61" s="170"/>
      <c r="I61" s="170"/>
      <c r="J61" s="171">
        <f>J95</f>
        <v>0</v>
      </c>
      <c r="K61" s="168"/>
      <c r="L61" s="172"/>
      <c r="S61" s="9"/>
      <c r="T61" s="9"/>
      <c r="U61" s="9"/>
      <c r="V61" s="9"/>
      <c r="W61" s="9"/>
      <c r="X61" s="9"/>
      <c r="Y61" s="9"/>
      <c r="Z61" s="9"/>
      <c r="AA61" s="9"/>
      <c r="AB61" s="9"/>
      <c r="AC61" s="9"/>
      <c r="AD61" s="9"/>
      <c r="AE61" s="9"/>
    </row>
    <row r="62" s="9" customFormat="1" ht="24.96" customHeight="1">
      <c r="A62" s="9"/>
      <c r="B62" s="167"/>
      <c r="C62" s="168"/>
      <c r="D62" s="169" t="s">
        <v>107</v>
      </c>
      <c r="E62" s="170"/>
      <c r="F62" s="170"/>
      <c r="G62" s="170"/>
      <c r="H62" s="170"/>
      <c r="I62" s="170"/>
      <c r="J62" s="171">
        <f>J102</f>
        <v>0</v>
      </c>
      <c r="K62" s="168"/>
      <c r="L62" s="172"/>
      <c r="S62" s="9"/>
      <c r="T62" s="9"/>
      <c r="U62" s="9"/>
      <c r="V62" s="9"/>
      <c r="W62" s="9"/>
      <c r="X62" s="9"/>
      <c r="Y62" s="9"/>
      <c r="Z62" s="9"/>
      <c r="AA62" s="9"/>
      <c r="AB62" s="9"/>
      <c r="AC62" s="9"/>
      <c r="AD62" s="9"/>
      <c r="AE62" s="9"/>
    </row>
    <row r="63" s="9" customFormat="1" ht="24.96" customHeight="1">
      <c r="A63" s="9"/>
      <c r="B63" s="167"/>
      <c r="C63" s="168"/>
      <c r="D63" s="169" t="s">
        <v>108</v>
      </c>
      <c r="E63" s="170"/>
      <c r="F63" s="170"/>
      <c r="G63" s="170"/>
      <c r="H63" s="170"/>
      <c r="I63" s="170"/>
      <c r="J63" s="171">
        <f>J118</f>
        <v>0</v>
      </c>
      <c r="K63" s="168"/>
      <c r="L63" s="172"/>
      <c r="S63" s="9"/>
      <c r="T63" s="9"/>
      <c r="U63" s="9"/>
      <c r="V63" s="9"/>
      <c r="W63" s="9"/>
      <c r="X63" s="9"/>
      <c r="Y63" s="9"/>
      <c r="Z63" s="9"/>
      <c r="AA63" s="9"/>
      <c r="AB63" s="9"/>
      <c r="AC63" s="9"/>
      <c r="AD63" s="9"/>
      <c r="AE63" s="9"/>
    </row>
    <row r="64" s="10" customFormat="1" ht="19.92" customHeight="1">
      <c r="A64" s="10"/>
      <c r="B64" s="173"/>
      <c r="C64" s="174"/>
      <c r="D64" s="175" t="s">
        <v>109</v>
      </c>
      <c r="E64" s="176"/>
      <c r="F64" s="176"/>
      <c r="G64" s="176"/>
      <c r="H64" s="176"/>
      <c r="I64" s="176"/>
      <c r="J64" s="177">
        <f>J119</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110</v>
      </c>
      <c r="E65" s="176"/>
      <c r="F65" s="176"/>
      <c r="G65" s="176"/>
      <c r="H65" s="176"/>
      <c r="I65" s="176"/>
      <c r="J65" s="177">
        <f>J123</f>
        <v>0</v>
      </c>
      <c r="K65" s="174"/>
      <c r="L65" s="178"/>
      <c r="S65" s="10"/>
      <c r="T65" s="10"/>
      <c r="U65" s="10"/>
      <c r="V65" s="10"/>
      <c r="W65" s="10"/>
      <c r="X65" s="10"/>
      <c r="Y65" s="10"/>
      <c r="Z65" s="10"/>
      <c r="AA65" s="10"/>
      <c r="AB65" s="10"/>
      <c r="AC65" s="10"/>
      <c r="AD65" s="10"/>
      <c r="AE65" s="10"/>
    </row>
    <row r="66" s="9" customFormat="1" ht="24.96" customHeight="1">
      <c r="A66" s="9"/>
      <c r="B66" s="167"/>
      <c r="C66" s="168"/>
      <c r="D66" s="169" t="s">
        <v>111</v>
      </c>
      <c r="E66" s="170"/>
      <c r="F66" s="170"/>
      <c r="G66" s="170"/>
      <c r="H66" s="170"/>
      <c r="I66" s="170"/>
      <c r="J66" s="171">
        <f>J139</f>
        <v>0</v>
      </c>
      <c r="K66" s="168"/>
      <c r="L66" s="172"/>
      <c r="S66" s="9"/>
      <c r="T66" s="9"/>
      <c r="U66" s="9"/>
      <c r="V66" s="9"/>
      <c r="W66" s="9"/>
      <c r="X66" s="9"/>
      <c r="Y66" s="9"/>
      <c r="Z66" s="9"/>
      <c r="AA66" s="9"/>
      <c r="AB66" s="9"/>
      <c r="AC66" s="9"/>
      <c r="AD66" s="9"/>
      <c r="AE66" s="9"/>
    </row>
    <row r="67" s="9" customFormat="1" ht="24.96" customHeight="1">
      <c r="A67" s="9"/>
      <c r="B67" s="167"/>
      <c r="C67" s="168"/>
      <c r="D67" s="169" t="s">
        <v>112</v>
      </c>
      <c r="E67" s="170"/>
      <c r="F67" s="170"/>
      <c r="G67" s="170"/>
      <c r="H67" s="170"/>
      <c r="I67" s="170"/>
      <c r="J67" s="171">
        <f>J149</f>
        <v>0</v>
      </c>
      <c r="K67" s="168"/>
      <c r="L67" s="172"/>
      <c r="S67" s="9"/>
      <c r="T67" s="9"/>
      <c r="U67" s="9"/>
      <c r="V67" s="9"/>
      <c r="W67" s="9"/>
      <c r="X67" s="9"/>
      <c r="Y67" s="9"/>
      <c r="Z67" s="9"/>
      <c r="AA67" s="9"/>
      <c r="AB67" s="9"/>
      <c r="AC67" s="9"/>
      <c r="AD67" s="9"/>
      <c r="AE67" s="9"/>
    </row>
    <row r="68" s="2" customFormat="1" ht="21.84" customHeight="1">
      <c r="A68" s="40"/>
      <c r="B68" s="41"/>
      <c r="C68" s="42"/>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36"/>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36"/>
      <c r="S73" s="40"/>
      <c r="T73" s="40"/>
      <c r="U73" s="40"/>
      <c r="V73" s="40"/>
      <c r="W73" s="40"/>
      <c r="X73" s="40"/>
      <c r="Y73" s="40"/>
      <c r="Z73" s="40"/>
      <c r="AA73" s="40"/>
      <c r="AB73" s="40"/>
      <c r="AC73" s="40"/>
      <c r="AD73" s="40"/>
      <c r="AE73" s="40"/>
    </row>
    <row r="74" s="2" customFormat="1" ht="24.96" customHeight="1">
      <c r="A74" s="40"/>
      <c r="B74" s="41"/>
      <c r="C74" s="25" t="s">
        <v>113</v>
      </c>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6.5" customHeight="1">
      <c r="A77" s="40"/>
      <c r="B77" s="41"/>
      <c r="C77" s="42"/>
      <c r="D77" s="42"/>
      <c r="E77" s="162" t="str">
        <f>E7</f>
        <v>MVE Žlutice - rekonstrukce technologie</v>
      </c>
      <c r="F77" s="34"/>
      <c r="G77" s="34"/>
      <c r="H77" s="34"/>
      <c r="I77" s="42"/>
      <c r="J77" s="42"/>
      <c r="K77" s="42"/>
      <c r="L77" s="136"/>
      <c r="S77" s="40"/>
      <c r="T77" s="40"/>
      <c r="U77" s="40"/>
      <c r="V77" s="40"/>
      <c r="W77" s="40"/>
      <c r="X77" s="40"/>
      <c r="Y77" s="40"/>
      <c r="Z77" s="40"/>
      <c r="AA77" s="40"/>
      <c r="AB77" s="40"/>
      <c r="AC77" s="40"/>
      <c r="AD77" s="40"/>
      <c r="AE77" s="40"/>
    </row>
    <row r="78" s="2" customFormat="1" ht="12" customHeight="1">
      <c r="A78" s="40"/>
      <c r="B78" s="41"/>
      <c r="C78" s="34" t="s">
        <v>99</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6.5" customHeight="1">
      <c r="A79" s="40"/>
      <c r="B79" s="41"/>
      <c r="C79" s="42"/>
      <c r="D79" s="42"/>
      <c r="E79" s="71" t="str">
        <f>E9</f>
        <v>PS 01 - Technologická část strojní</v>
      </c>
      <c r="F79" s="42"/>
      <c r="G79" s="42"/>
      <c r="H79" s="42"/>
      <c r="I79" s="42"/>
      <c r="J79" s="42"/>
      <c r="K79" s="42"/>
      <c r="L79" s="13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2" customHeight="1">
      <c r="A81" s="40"/>
      <c r="B81" s="41"/>
      <c r="C81" s="34" t="s">
        <v>22</v>
      </c>
      <c r="D81" s="42"/>
      <c r="E81" s="42"/>
      <c r="F81" s="29" t="str">
        <f>F12</f>
        <v>na řece Střela (ř. km 66,7)</v>
      </c>
      <c r="G81" s="42"/>
      <c r="H81" s="42"/>
      <c r="I81" s="34" t="s">
        <v>24</v>
      </c>
      <c r="J81" s="74" t="str">
        <f>IF(J12="","",J12)</f>
        <v>9. 2. 2021</v>
      </c>
      <c r="K81" s="42"/>
      <c r="L81" s="13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5.15" customHeight="1">
      <c r="A83" s="40"/>
      <c r="B83" s="41"/>
      <c r="C83" s="34" t="s">
        <v>26</v>
      </c>
      <c r="D83" s="42"/>
      <c r="E83" s="42"/>
      <c r="F83" s="29" t="str">
        <f>E15</f>
        <v>Povodí Vltavy, státní podnik</v>
      </c>
      <c r="G83" s="42"/>
      <c r="H83" s="42"/>
      <c r="I83" s="34" t="s">
        <v>34</v>
      </c>
      <c r="J83" s="38" t="str">
        <f>E21</f>
        <v>AQUATIS a. s.</v>
      </c>
      <c r="K83" s="42"/>
      <c r="L83" s="136"/>
      <c r="S83" s="40"/>
      <c r="T83" s="40"/>
      <c r="U83" s="40"/>
      <c r="V83" s="40"/>
      <c r="W83" s="40"/>
      <c r="X83" s="40"/>
      <c r="Y83" s="40"/>
      <c r="Z83" s="40"/>
      <c r="AA83" s="40"/>
      <c r="AB83" s="40"/>
      <c r="AC83" s="40"/>
      <c r="AD83" s="40"/>
      <c r="AE83" s="40"/>
    </row>
    <row r="84" s="2" customFormat="1" ht="15.15" customHeight="1">
      <c r="A84" s="40"/>
      <c r="B84" s="41"/>
      <c r="C84" s="34" t="s">
        <v>32</v>
      </c>
      <c r="D84" s="42"/>
      <c r="E84" s="42"/>
      <c r="F84" s="29" t="str">
        <f>IF(E18="","",E18)</f>
        <v>Vyplň údaj</v>
      </c>
      <c r="G84" s="42"/>
      <c r="H84" s="42"/>
      <c r="I84" s="34" t="s">
        <v>39</v>
      </c>
      <c r="J84" s="38" t="str">
        <f>E24</f>
        <v xml:space="preserve"> </v>
      </c>
      <c r="K84" s="42"/>
      <c r="L84" s="136"/>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11" customFormat="1" ht="29.28" customHeight="1">
      <c r="A86" s="179"/>
      <c r="B86" s="180"/>
      <c r="C86" s="181" t="s">
        <v>114</v>
      </c>
      <c r="D86" s="182" t="s">
        <v>62</v>
      </c>
      <c r="E86" s="182" t="s">
        <v>58</v>
      </c>
      <c r="F86" s="182" t="s">
        <v>59</v>
      </c>
      <c r="G86" s="182" t="s">
        <v>115</v>
      </c>
      <c r="H86" s="182" t="s">
        <v>116</v>
      </c>
      <c r="I86" s="182" t="s">
        <v>117</v>
      </c>
      <c r="J86" s="182" t="s">
        <v>103</v>
      </c>
      <c r="K86" s="183" t="s">
        <v>118</v>
      </c>
      <c r="L86" s="184"/>
      <c r="M86" s="94" t="s">
        <v>21</v>
      </c>
      <c r="N86" s="95" t="s">
        <v>47</v>
      </c>
      <c r="O86" s="95" t="s">
        <v>119</v>
      </c>
      <c r="P86" s="95" t="s">
        <v>120</v>
      </c>
      <c r="Q86" s="95" t="s">
        <v>121</v>
      </c>
      <c r="R86" s="95" t="s">
        <v>122</v>
      </c>
      <c r="S86" s="95" t="s">
        <v>123</v>
      </c>
      <c r="T86" s="96" t="s">
        <v>124</v>
      </c>
      <c r="U86" s="179"/>
      <c r="V86" s="179"/>
      <c r="W86" s="179"/>
      <c r="X86" s="179"/>
      <c r="Y86" s="179"/>
      <c r="Z86" s="179"/>
      <c r="AA86" s="179"/>
      <c r="AB86" s="179"/>
      <c r="AC86" s="179"/>
      <c r="AD86" s="179"/>
      <c r="AE86" s="179"/>
    </row>
    <row r="87" s="2" customFormat="1" ht="22.8" customHeight="1">
      <c r="A87" s="40"/>
      <c r="B87" s="41"/>
      <c r="C87" s="101" t="s">
        <v>125</v>
      </c>
      <c r="D87" s="42"/>
      <c r="E87" s="42"/>
      <c r="F87" s="42"/>
      <c r="G87" s="42"/>
      <c r="H87" s="42"/>
      <c r="I87" s="42"/>
      <c r="J87" s="185">
        <f>BK87</f>
        <v>0</v>
      </c>
      <c r="K87" s="42"/>
      <c r="L87" s="46"/>
      <c r="M87" s="97"/>
      <c r="N87" s="186"/>
      <c r="O87" s="98"/>
      <c r="P87" s="187">
        <f>P88+P95+P102+P118+P139+P149</f>
        <v>0</v>
      </c>
      <c r="Q87" s="98"/>
      <c r="R87" s="187">
        <f>R88+R95+R102+R118+R139+R149</f>
        <v>0</v>
      </c>
      <c r="S87" s="98"/>
      <c r="T87" s="188">
        <f>T88+T95+T102+T118+T139+T149</f>
        <v>0</v>
      </c>
      <c r="U87" s="40"/>
      <c r="V87" s="40"/>
      <c r="W87" s="40"/>
      <c r="X87" s="40"/>
      <c r="Y87" s="40"/>
      <c r="Z87" s="40"/>
      <c r="AA87" s="40"/>
      <c r="AB87" s="40"/>
      <c r="AC87" s="40"/>
      <c r="AD87" s="40"/>
      <c r="AE87" s="40"/>
      <c r="AT87" s="19" t="s">
        <v>76</v>
      </c>
      <c r="AU87" s="19" t="s">
        <v>104</v>
      </c>
      <c r="BK87" s="189">
        <f>BK88+BK95+BK102+BK118+BK139+BK149</f>
        <v>0</v>
      </c>
    </row>
    <row r="88" s="12" customFormat="1" ht="25.92" customHeight="1">
      <c r="A88" s="12"/>
      <c r="B88" s="190"/>
      <c r="C88" s="191"/>
      <c r="D88" s="192" t="s">
        <v>76</v>
      </c>
      <c r="E88" s="193" t="s">
        <v>126</v>
      </c>
      <c r="F88" s="193" t="s">
        <v>127</v>
      </c>
      <c r="G88" s="191"/>
      <c r="H88" s="191"/>
      <c r="I88" s="194"/>
      <c r="J88" s="195">
        <f>BK88</f>
        <v>0</v>
      </c>
      <c r="K88" s="191"/>
      <c r="L88" s="196"/>
      <c r="M88" s="197"/>
      <c r="N88" s="198"/>
      <c r="O88" s="198"/>
      <c r="P88" s="199">
        <f>SUM(P89:P94)</f>
        <v>0</v>
      </c>
      <c r="Q88" s="198"/>
      <c r="R88" s="199">
        <f>SUM(R89:R94)</f>
        <v>0</v>
      </c>
      <c r="S88" s="198"/>
      <c r="T88" s="200">
        <f>SUM(T89:T94)</f>
        <v>0</v>
      </c>
      <c r="U88" s="12"/>
      <c r="V88" s="12"/>
      <c r="W88" s="12"/>
      <c r="X88" s="12"/>
      <c r="Y88" s="12"/>
      <c r="Z88" s="12"/>
      <c r="AA88" s="12"/>
      <c r="AB88" s="12"/>
      <c r="AC88" s="12"/>
      <c r="AD88" s="12"/>
      <c r="AE88" s="12"/>
      <c r="AR88" s="201" t="s">
        <v>128</v>
      </c>
      <c r="AT88" s="202" t="s">
        <v>76</v>
      </c>
      <c r="AU88" s="202" t="s">
        <v>77</v>
      </c>
      <c r="AY88" s="201" t="s">
        <v>129</v>
      </c>
      <c r="BK88" s="203">
        <f>SUM(BK89:BK94)</f>
        <v>0</v>
      </c>
    </row>
    <row r="89" s="2" customFormat="1" ht="16.5" customHeight="1">
      <c r="A89" s="40"/>
      <c r="B89" s="41"/>
      <c r="C89" s="204" t="s">
        <v>85</v>
      </c>
      <c r="D89" s="204" t="s">
        <v>130</v>
      </c>
      <c r="E89" s="205" t="s">
        <v>131</v>
      </c>
      <c r="F89" s="206" t="s">
        <v>132</v>
      </c>
      <c r="G89" s="207" t="s">
        <v>133</v>
      </c>
      <c r="H89" s="208">
        <v>1</v>
      </c>
      <c r="I89" s="209"/>
      <c r="J89" s="210">
        <f>ROUND(I89*H89,2)</f>
        <v>0</v>
      </c>
      <c r="K89" s="206" t="s">
        <v>21</v>
      </c>
      <c r="L89" s="46"/>
      <c r="M89" s="211" t="s">
        <v>21</v>
      </c>
      <c r="N89" s="212" t="s">
        <v>48</v>
      </c>
      <c r="O89" s="86"/>
      <c r="P89" s="213">
        <f>O89*H89</f>
        <v>0</v>
      </c>
      <c r="Q89" s="213">
        <v>0</v>
      </c>
      <c r="R89" s="213">
        <f>Q89*H89</f>
        <v>0</v>
      </c>
      <c r="S89" s="213">
        <v>0</v>
      </c>
      <c r="T89" s="214">
        <f>S89*H89</f>
        <v>0</v>
      </c>
      <c r="U89" s="40"/>
      <c r="V89" s="40"/>
      <c r="W89" s="40"/>
      <c r="X89" s="40"/>
      <c r="Y89" s="40"/>
      <c r="Z89" s="40"/>
      <c r="AA89" s="40"/>
      <c r="AB89" s="40"/>
      <c r="AC89" s="40"/>
      <c r="AD89" s="40"/>
      <c r="AE89" s="40"/>
      <c r="AR89" s="215" t="s">
        <v>85</v>
      </c>
      <c r="AT89" s="215" t="s">
        <v>130</v>
      </c>
      <c r="AU89" s="215" t="s">
        <v>85</v>
      </c>
      <c r="AY89" s="19" t="s">
        <v>129</v>
      </c>
      <c r="BE89" s="216">
        <f>IF(N89="základní",J89,0)</f>
        <v>0</v>
      </c>
      <c r="BF89" s="216">
        <f>IF(N89="snížená",J89,0)</f>
        <v>0</v>
      </c>
      <c r="BG89" s="216">
        <f>IF(N89="zákl. přenesená",J89,0)</f>
        <v>0</v>
      </c>
      <c r="BH89" s="216">
        <f>IF(N89="sníž. přenesená",J89,0)</f>
        <v>0</v>
      </c>
      <c r="BI89" s="216">
        <f>IF(N89="nulová",J89,0)</f>
        <v>0</v>
      </c>
      <c r="BJ89" s="19" t="s">
        <v>85</v>
      </c>
      <c r="BK89" s="216">
        <f>ROUND(I89*H89,2)</f>
        <v>0</v>
      </c>
      <c r="BL89" s="19" t="s">
        <v>85</v>
      </c>
      <c r="BM89" s="215" t="s">
        <v>134</v>
      </c>
    </row>
    <row r="90" s="2" customFormat="1">
      <c r="A90" s="40"/>
      <c r="B90" s="41"/>
      <c r="C90" s="42"/>
      <c r="D90" s="217" t="s">
        <v>135</v>
      </c>
      <c r="E90" s="42"/>
      <c r="F90" s="218" t="s">
        <v>136</v>
      </c>
      <c r="G90" s="42"/>
      <c r="H90" s="42"/>
      <c r="I90" s="219"/>
      <c r="J90" s="42"/>
      <c r="K90" s="42"/>
      <c r="L90" s="46"/>
      <c r="M90" s="220"/>
      <c r="N90" s="221"/>
      <c r="O90" s="86"/>
      <c r="P90" s="86"/>
      <c r="Q90" s="86"/>
      <c r="R90" s="86"/>
      <c r="S90" s="86"/>
      <c r="T90" s="87"/>
      <c r="U90" s="40"/>
      <c r="V90" s="40"/>
      <c r="W90" s="40"/>
      <c r="X90" s="40"/>
      <c r="Y90" s="40"/>
      <c r="Z90" s="40"/>
      <c r="AA90" s="40"/>
      <c r="AB90" s="40"/>
      <c r="AC90" s="40"/>
      <c r="AD90" s="40"/>
      <c r="AE90" s="40"/>
      <c r="AT90" s="19" t="s">
        <v>135</v>
      </c>
      <c r="AU90" s="19" t="s">
        <v>85</v>
      </c>
    </row>
    <row r="91" s="2" customFormat="1">
      <c r="A91" s="40"/>
      <c r="B91" s="41"/>
      <c r="C91" s="42"/>
      <c r="D91" s="217" t="s">
        <v>137</v>
      </c>
      <c r="E91" s="42"/>
      <c r="F91" s="222" t="s">
        <v>138</v>
      </c>
      <c r="G91" s="42"/>
      <c r="H91" s="42"/>
      <c r="I91" s="219"/>
      <c r="J91" s="42"/>
      <c r="K91" s="42"/>
      <c r="L91" s="46"/>
      <c r="M91" s="220"/>
      <c r="N91" s="221"/>
      <c r="O91" s="86"/>
      <c r="P91" s="86"/>
      <c r="Q91" s="86"/>
      <c r="R91" s="86"/>
      <c r="S91" s="86"/>
      <c r="T91" s="87"/>
      <c r="U91" s="40"/>
      <c r="V91" s="40"/>
      <c r="W91" s="40"/>
      <c r="X91" s="40"/>
      <c r="Y91" s="40"/>
      <c r="Z91" s="40"/>
      <c r="AA91" s="40"/>
      <c r="AB91" s="40"/>
      <c r="AC91" s="40"/>
      <c r="AD91" s="40"/>
      <c r="AE91" s="40"/>
      <c r="AT91" s="19" t="s">
        <v>137</v>
      </c>
      <c r="AU91" s="19" t="s">
        <v>85</v>
      </c>
    </row>
    <row r="92" s="2" customFormat="1" ht="16.5" customHeight="1">
      <c r="A92" s="40"/>
      <c r="B92" s="41"/>
      <c r="C92" s="204" t="s">
        <v>87</v>
      </c>
      <c r="D92" s="204" t="s">
        <v>130</v>
      </c>
      <c r="E92" s="205" t="s">
        <v>139</v>
      </c>
      <c r="F92" s="206" t="s">
        <v>140</v>
      </c>
      <c r="G92" s="207" t="s">
        <v>21</v>
      </c>
      <c r="H92" s="208">
        <v>1</v>
      </c>
      <c r="I92" s="209"/>
      <c r="J92" s="210">
        <f>ROUND(I92*H92,2)</f>
        <v>0</v>
      </c>
      <c r="K92" s="206" t="s">
        <v>21</v>
      </c>
      <c r="L92" s="46"/>
      <c r="M92" s="211" t="s">
        <v>21</v>
      </c>
      <c r="N92" s="212" t="s">
        <v>48</v>
      </c>
      <c r="O92" s="86"/>
      <c r="P92" s="213">
        <f>O92*H92</f>
        <v>0</v>
      </c>
      <c r="Q92" s="213">
        <v>0</v>
      </c>
      <c r="R92" s="213">
        <f>Q92*H92</f>
        <v>0</v>
      </c>
      <c r="S92" s="213">
        <v>0</v>
      </c>
      <c r="T92" s="214">
        <f>S92*H92</f>
        <v>0</v>
      </c>
      <c r="U92" s="40"/>
      <c r="V92" s="40"/>
      <c r="W92" s="40"/>
      <c r="X92" s="40"/>
      <c r="Y92" s="40"/>
      <c r="Z92" s="40"/>
      <c r="AA92" s="40"/>
      <c r="AB92" s="40"/>
      <c r="AC92" s="40"/>
      <c r="AD92" s="40"/>
      <c r="AE92" s="40"/>
      <c r="AR92" s="215" t="s">
        <v>85</v>
      </c>
      <c r="AT92" s="215" t="s">
        <v>130</v>
      </c>
      <c r="AU92" s="215" t="s">
        <v>85</v>
      </c>
      <c r="AY92" s="19" t="s">
        <v>129</v>
      </c>
      <c r="BE92" s="216">
        <f>IF(N92="základní",J92,0)</f>
        <v>0</v>
      </c>
      <c r="BF92" s="216">
        <f>IF(N92="snížená",J92,0)</f>
        <v>0</v>
      </c>
      <c r="BG92" s="216">
        <f>IF(N92="zákl. přenesená",J92,0)</f>
        <v>0</v>
      </c>
      <c r="BH92" s="216">
        <f>IF(N92="sníž. přenesená",J92,0)</f>
        <v>0</v>
      </c>
      <c r="BI92" s="216">
        <f>IF(N92="nulová",J92,0)</f>
        <v>0</v>
      </c>
      <c r="BJ92" s="19" t="s">
        <v>85</v>
      </c>
      <c r="BK92" s="216">
        <f>ROUND(I92*H92,2)</f>
        <v>0</v>
      </c>
      <c r="BL92" s="19" t="s">
        <v>85</v>
      </c>
      <c r="BM92" s="215" t="s">
        <v>141</v>
      </c>
    </row>
    <row r="93" s="2" customFormat="1">
      <c r="A93" s="40"/>
      <c r="B93" s="41"/>
      <c r="C93" s="42"/>
      <c r="D93" s="217" t="s">
        <v>135</v>
      </c>
      <c r="E93" s="42"/>
      <c r="F93" s="218" t="s">
        <v>142</v>
      </c>
      <c r="G93" s="42"/>
      <c r="H93" s="42"/>
      <c r="I93" s="219"/>
      <c r="J93" s="42"/>
      <c r="K93" s="42"/>
      <c r="L93" s="46"/>
      <c r="M93" s="220"/>
      <c r="N93" s="221"/>
      <c r="O93" s="86"/>
      <c r="P93" s="86"/>
      <c r="Q93" s="86"/>
      <c r="R93" s="86"/>
      <c r="S93" s="86"/>
      <c r="T93" s="87"/>
      <c r="U93" s="40"/>
      <c r="V93" s="40"/>
      <c r="W93" s="40"/>
      <c r="X93" s="40"/>
      <c r="Y93" s="40"/>
      <c r="Z93" s="40"/>
      <c r="AA93" s="40"/>
      <c r="AB93" s="40"/>
      <c r="AC93" s="40"/>
      <c r="AD93" s="40"/>
      <c r="AE93" s="40"/>
      <c r="AT93" s="19" t="s">
        <v>135</v>
      </c>
      <c r="AU93" s="19" t="s">
        <v>85</v>
      </c>
    </row>
    <row r="94" s="2" customFormat="1">
      <c r="A94" s="40"/>
      <c r="B94" s="41"/>
      <c r="C94" s="42"/>
      <c r="D94" s="217" t="s">
        <v>137</v>
      </c>
      <c r="E94" s="42"/>
      <c r="F94" s="222" t="s">
        <v>138</v>
      </c>
      <c r="G94" s="42"/>
      <c r="H94" s="42"/>
      <c r="I94" s="219"/>
      <c r="J94" s="42"/>
      <c r="K94" s="42"/>
      <c r="L94" s="46"/>
      <c r="M94" s="220"/>
      <c r="N94" s="221"/>
      <c r="O94" s="86"/>
      <c r="P94" s="86"/>
      <c r="Q94" s="86"/>
      <c r="R94" s="86"/>
      <c r="S94" s="86"/>
      <c r="T94" s="87"/>
      <c r="U94" s="40"/>
      <c r="V94" s="40"/>
      <c r="W94" s="40"/>
      <c r="X94" s="40"/>
      <c r="Y94" s="40"/>
      <c r="Z94" s="40"/>
      <c r="AA94" s="40"/>
      <c r="AB94" s="40"/>
      <c r="AC94" s="40"/>
      <c r="AD94" s="40"/>
      <c r="AE94" s="40"/>
      <c r="AT94" s="19" t="s">
        <v>137</v>
      </c>
      <c r="AU94" s="19" t="s">
        <v>85</v>
      </c>
    </row>
    <row r="95" s="12" customFormat="1" ht="25.92" customHeight="1">
      <c r="A95" s="12"/>
      <c r="B95" s="190"/>
      <c r="C95" s="191"/>
      <c r="D95" s="192" t="s">
        <v>76</v>
      </c>
      <c r="E95" s="193" t="s">
        <v>143</v>
      </c>
      <c r="F95" s="193" t="s">
        <v>144</v>
      </c>
      <c r="G95" s="191"/>
      <c r="H95" s="191"/>
      <c r="I95" s="194"/>
      <c r="J95" s="195">
        <f>BK95</f>
        <v>0</v>
      </c>
      <c r="K95" s="191"/>
      <c r="L95" s="196"/>
      <c r="M95" s="197"/>
      <c r="N95" s="198"/>
      <c r="O95" s="198"/>
      <c r="P95" s="199">
        <f>SUM(P96:P101)</f>
        <v>0</v>
      </c>
      <c r="Q95" s="198"/>
      <c r="R95" s="199">
        <f>SUM(R96:R101)</f>
        <v>0</v>
      </c>
      <c r="S95" s="198"/>
      <c r="T95" s="200">
        <f>SUM(T96:T101)</f>
        <v>0</v>
      </c>
      <c r="U95" s="12"/>
      <c r="V95" s="12"/>
      <c r="W95" s="12"/>
      <c r="X95" s="12"/>
      <c r="Y95" s="12"/>
      <c r="Z95" s="12"/>
      <c r="AA95" s="12"/>
      <c r="AB95" s="12"/>
      <c r="AC95" s="12"/>
      <c r="AD95" s="12"/>
      <c r="AE95" s="12"/>
      <c r="AR95" s="201" t="s">
        <v>128</v>
      </c>
      <c r="AT95" s="202" t="s">
        <v>76</v>
      </c>
      <c r="AU95" s="202" t="s">
        <v>77</v>
      </c>
      <c r="AY95" s="201" t="s">
        <v>129</v>
      </c>
      <c r="BK95" s="203">
        <f>SUM(BK96:BK101)</f>
        <v>0</v>
      </c>
    </row>
    <row r="96" s="2" customFormat="1" ht="16.5" customHeight="1">
      <c r="A96" s="40"/>
      <c r="B96" s="41"/>
      <c r="C96" s="204" t="s">
        <v>128</v>
      </c>
      <c r="D96" s="204" t="s">
        <v>130</v>
      </c>
      <c r="E96" s="205" t="s">
        <v>145</v>
      </c>
      <c r="F96" s="206" t="s">
        <v>146</v>
      </c>
      <c r="G96" s="207" t="s">
        <v>133</v>
      </c>
      <c r="H96" s="208">
        <v>1</v>
      </c>
      <c r="I96" s="209"/>
      <c r="J96" s="210">
        <f>ROUND(I96*H96,2)</f>
        <v>0</v>
      </c>
      <c r="K96" s="206" t="s">
        <v>21</v>
      </c>
      <c r="L96" s="46"/>
      <c r="M96" s="211" t="s">
        <v>21</v>
      </c>
      <c r="N96" s="212" t="s">
        <v>48</v>
      </c>
      <c r="O96" s="86"/>
      <c r="P96" s="213">
        <f>O96*H96</f>
        <v>0</v>
      </c>
      <c r="Q96" s="213">
        <v>0</v>
      </c>
      <c r="R96" s="213">
        <f>Q96*H96</f>
        <v>0</v>
      </c>
      <c r="S96" s="213">
        <v>0</v>
      </c>
      <c r="T96" s="214">
        <f>S96*H96</f>
        <v>0</v>
      </c>
      <c r="U96" s="40"/>
      <c r="V96" s="40"/>
      <c r="W96" s="40"/>
      <c r="X96" s="40"/>
      <c r="Y96" s="40"/>
      <c r="Z96" s="40"/>
      <c r="AA96" s="40"/>
      <c r="AB96" s="40"/>
      <c r="AC96" s="40"/>
      <c r="AD96" s="40"/>
      <c r="AE96" s="40"/>
      <c r="AR96" s="215" t="s">
        <v>85</v>
      </c>
      <c r="AT96" s="215" t="s">
        <v>130</v>
      </c>
      <c r="AU96" s="215" t="s">
        <v>85</v>
      </c>
      <c r="AY96" s="19" t="s">
        <v>129</v>
      </c>
      <c r="BE96" s="216">
        <f>IF(N96="základní",J96,0)</f>
        <v>0</v>
      </c>
      <c r="BF96" s="216">
        <f>IF(N96="snížená",J96,0)</f>
        <v>0</v>
      </c>
      <c r="BG96" s="216">
        <f>IF(N96="zákl. přenesená",J96,0)</f>
        <v>0</v>
      </c>
      <c r="BH96" s="216">
        <f>IF(N96="sníž. přenesená",J96,0)</f>
        <v>0</v>
      </c>
      <c r="BI96" s="216">
        <f>IF(N96="nulová",J96,0)</f>
        <v>0</v>
      </c>
      <c r="BJ96" s="19" t="s">
        <v>85</v>
      </c>
      <c r="BK96" s="216">
        <f>ROUND(I96*H96,2)</f>
        <v>0</v>
      </c>
      <c r="BL96" s="19" t="s">
        <v>85</v>
      </c>
      <c r="BM96" s="215" t="s">
        <v>147</v>
      </c>
    </row>
    <row r="97" s="2" customFormat="1">
      <c r="A97" s="40"/>
      <c r="B97" s="41"/>
      <c r="C97" s="42"/>
      <c r="D97" s="217" t="s">
        <v>135</v>
      </c>
      <c r="E97" s="42"/>
      <c r="F97" s="218" t="s">
        <v>148</v>
      </c>
      <c r="G97" s="42"/>
      <c r="H97" s="42"/>
      <c r="I97" s="219"/>
      <c r="J97" s="42"/>
      <c r="K97" s="42"/>
      <c r="L97" s="46"/>
      <c r="M97" s="220"/>
      <c r="N97" s="221"/>
      <c r="O97" s="86"/>
      <c r="P97" s="86"/>
      <c r="Q97" s="86"/>
      <c r="R97" s="86"/>
      <c r="S97" s="86"/>
      <c r="T97" s="87"/>
      <c r="U97" s="40"/>
      <c r="V97" s="40"/>
      <c r="W97" s="40"/>
      <c r="X97" s="40"/>
      <c r="Y97" s="40"/>
      <c r="Z97" s="40"/>
      <c r="AA97" s="40"/>
      <c r="AB97" s="40"/>
      <c r="AC97" s="40"/>
      <c r="AD97" s="40"/>
      <c r="AE97" s="40"/>
      <c r="AT97" s="19" t="s">
        <v>135</v>
      </c>
      <c r="AU97" s="19" t="s">
        <v>85</v>
      </c>
    </row>
    <row r="98" s="2" customFormat="1">
      <c r="A98" s="40"/>
      <c r="B98" s="41"/>
      <c r="C98" s="42"/>
      <c r="D98" s="217" t="s">
        <v>137</v>
      </c>
      <c r="E98" s="42"/>
      <c r="F98" s="222" t="s">
        <v>138</v>
      </c>
      <c r="G98" s="42"/>
      <c r="H98" s="42"/>
      <c r="I98" s="219"/>
      <c r="J98" s="42"/>
      <c r="K98" s="42"/>
      <c r="L98" s="46"/>
      <c r="M98" s="220"/>
      <c r="N98" s="221"/>
      <c r="O98" s="86"/>
      <c r="P98" s="86"/>
      <c r="Q98" s="86"/>
      <c r="R98" s="86"/>
      <c r="S98" s="86"/>
      <c r="T98" s="87"/>
      <c r="U98" s="40"/>
      <c r="V98" s="40"/>
      <c r="W98" s="40"/>
      <c r="X98" s="40"/>
      <c r="Y98" s="40"/>
      <c r="Z98" s="40"/>
      <c r="AA98" s="40"/>
      <c r="AB98" s="40"/>
      <c r="AC98" s="40"/>
      <c r="AD98" s="40"/>
      <c r="AE98" s="40"/>
      <c r="AT98" s="19" t="s">
        <v>137</v>
      </c>
      <c r="AU98" s="19" t="s">
        <v>85</v>
      </c>
    </row>
    <row r="99" s="2" customFormat="1" ht="16.5" customHeight="1">
      <c r="A99" s="40"/>
      <c r="B99" s="41"/>
      <c r="C99" s="204" t="s">
        <v>149</v>
      </c>
      <c r="D99" s="204" t="s">
        <v>130</v>
      </c>
      <c r="E99" s="205" t="s">
        <v>150</v>
      </c>
      <c r="F99" s="206" t="s">
        <v>151</v>
      </c>
      <c r="G99" s="207" t="s">
        <v>133</v>
      </c>
      <c r="H99" s="208">
        <v>1</v>
      </c>
      <c r="I99" s="209"/>
      <c r="J99" s="210">
        <f>ROUND(I99*H99,2)</f>
        <v>0</v>
      </c>
      <c r="K99" s="206" t="s">
        <v>21</v>
      </c>
      <c r="L99" s="46"/>
      <c r="M99" s="211" t="s">
        <v>21</v>
      </c>
      <c r="N99" s="212" t="s">
        <v>48</v>
      </c>
      <c r="O99" s="86"/>
      <c r="P99" s="213">
        <f>O99*H99</f>
        <v>0</v>
      </c>
      <c r="Q99" s="213">
        <v>0</v>
      </c>
      <c r="R99" s="213">
        <f>Q99*H99</f>
        <v>0</v>
      </c>
      <c r="S99" s="213">
        <v>0</v>
      </c>
      <c r="T99" s="214">
        <f>S99*H99</f>
        <v>0</v>
      </c>
      <c r="U99" s="40"/>
      <c r="V99" s="40"/>
      <c r="W99" s="40"/>
      <c r="X99" s="40"/>
      <c r="Y99" s="40"/>
      <c r="Z99" s="40"/>
      <c r="AA99" s="40"/>
      <c r="AB99" s="40"/>
      <c r="AC99" s="40"/>
      <c r="AD99" s="40"/>
      <c r="AE99" s="40"/>
      <c r="AR99" s="215" t="s">
        <v>85</v>
      </c>
      <c r="AT99" s="215" t="s">
        <v>130</v>
      </c>
      <c r="AU99" s="215" t="s">
        <v>85</v>
      </c>
      <c r="AY99" s="19" t="s">
        <v>129</v>
      </c>
      <c r="BE99" s="216">
        <f>IF(N99="základní",J99,0)</f>
        <v>0</v>
      </c>
      <c r="BF99" s="216">
        <f>IF(N99="snížená",J99,0)</f>
        <v>0</v>
      </c>
      <c r="BG99" s="216">
        <f>IF(N99="zákl. přenesená",J99,0)</f>
        <v>0</v>
      </c>
      <c r="BH99" s="216">
        <f>IF(N99="sníž. přenesená",J99,0)</f>
        <v>0</v>
      </c>
      <c r="BI99" s="216">
        <f>IF(N99="nulová",J99,0)</f>
        <v>0</v>
      </c>
      <c r="BJ99" s="19" t="s">
        <v>85</v>
      </c>
      <c r="BK99" s="216">
        <f>ROUND(I99*H99,2)</f>
        <v>0</v>
      </c>
      <c r="BL99" s="19" t="s">
        <v>85</v>
      </c>
      <c r="BM99" s="215" t="s">
        <v>152</v>
      </c>
    </row>
    <row r="100" s="2" customFormat="1">
      <c r="A100" s="40"/>
      <c r="B100" s="41"/>
      <c r="C100" s="42"/>
      <c r="D100" s="217" t="s">
        <v>135</v>
      </c>
      <c r="E100" s="42"/>
      <c r="F100" s="218" t="s">
        <v>153</v>
      </c>
      <c r="G100" s="42"/>
      <c r="H100" s="42"/>
      <c r="I100" s="219"/>
      <c r="J100" s="42"/>
      <c r="K100" s="42"/>
      <c r="L100" s="46"/>
      <c r="M100" s="220"/>
      <c r="N100" s="221"/>
      <c r="O100" s="86"/>
      <c r="P100" s="86"/>
      <c r="Q100" s="86"/>
      <c r="R100" s="86"/>
      <c r="S100" s="86"/>
      <c r="T100" s="87"/>
      <c r="U100" s="40"/>
      <c r="V100" s="40"/>
      <c r="W100" s="40"/>
      <c r="X100" s="40"/>
      <c r="Y100" s="40"/>
      <c r="Z100" s="40"/>
      <c r="AA100" s="40"/>
      <c r="AB100" s="40"/>
      <c r="AC100" s="40"/>
      <c r="AD100" s="40"/>
      <c r="AE100" s="40"/>
      <c r="AT100" s="19" t="s">
        <v>135</v>
      </c>
      <c r="AU100" s="19" t="s">
        <v>85</v>
      </c>
    </row>
    <row r="101" s="2" customFormat="1">
      <c r="A101" s="40"/>
      <c r="B101" s="41"/>
      <c r="C101" s="42"/>
      <c r="D101" s="217" t="s">
        <v>137</v>
      </c>
      <c r="E101" s="42"/>
      <c r="F101" s="222" t="s">
        <v>138</v>
      </c>
      <c r="G101" s="42"/>
      <c r="H101" s="42"/>
      <c r="I101" s="219"/>
      <c r="J101" s="42"/>
      <c r="K101" s="42"/>
      <c r="L101" s="46"/>
      <c r="M101" s="220"/>
      <c r="N101" s="221"/>
      <c r="O101" s="86"/>
      <c r="P101" s="86"/>
      <c r="Q101" s="86"/>
      <c r="R101" s="86"/>
      <c r="S101" s="86"/>
      <c r="T101" s="87"/>
      <c r="U101" s="40"/>
      <c r="V101" s="40"/>
      <c r="W101" s="40"/>
      <c r="X101" s="40"/>
      <c r="Y101" s="40"/>
      <c r="Z101" s="40"/>
      <c r="AA101" s="40"/>
      <c r="AB101" s="40"/>
      <c r="AC101" s="40"/>
      <c r="AD101" s="40"/>
      <c r="AE101" s="40"/>
      <c r="AT101" s="19" t="s">
        <v>137</v>
      </c>
      <c r="AU101" s="19" t="s">
        <v>85</v>
      </c>
    </row>
    <row r="102" s="12" customFormat="1" ht="25.92" customHeight="1">
      <c r="A102" s="12"/>
      <c r="B102" s="190"/>
      <c r="C102" s="191"/>
      <c r="D102" s="192" t="s">
        <v>76</v>
      </c>
      <c r="E102" s="193" t="s">
        <v>154</v>
      </c>
      <c r="F102" s="193" t="s">
        <v>155</v>
      </c>
      <c r="G102" s="191"/>
      <c r="H102" s="191"/>
      <c r="I102" s="194"/>
      <c r="J102" s="195">
        <f>BK102</f>
        <v>0</v>
      </c>
      <c r="K102" s="191"/>
      <c r="L102" s="196"/>
      <c r="M102" s="197"/>
      <c r="N102" s="198"/>
      <c r="O102" s="198"/>
      <c r="P102" s="199">
        <f>SUM(P103:P117)</f>
        <v>0</v>
      </c>
      <c r="Q102" s="198"/>
      <c r="R102" s="199">
        <f>SUM(R103:R117)</f>
        <v>0</v>
      </c>
      <c r="S102" s="198"/>
      <c r="T102" s="200">
        <f>SUM(T103:T117)</f>
        <v>0</v>
      </c>
      <c r="U102" s="12"/>
      <c r="V102" s="12"/>
      <c r="W102" s="12"/>
      <c r="X102" s="12"/>
      <c r="Y102" s="12"/>
      <c r="Z102" s="12"/>
      <c r="AA102" s="12"/>
      <c r="AB102" s="12"/>
      <c r="AC102" s="12"/>
      <c r="AD102" s="12"/>
      <c r="AE102" s="12"/>
      <c r="AR102" s="201" t="s">
        <v>128</v>
      </c>
      <c r="AT102" s="202" t="s">
        <v>76</v>
      </c>
      <c r="AU102" s="202" t="s">
        <v>77</v>
      </c>
      <c r="AY102" s="201" t="s">
        <v>129</v>
      </c>
      <c r="BK102" s="203">
        <f>SUM(BK103:BK117)</f>
        <v>0</v>
      </c>
    </row>
    <row r="103" s="2" customFormat="1" ht="16.5" customHeight="1">
      <c r="A103" s="40"/>
      <c r="B103" s="41"/>
      <c r="C103" s="204" t="s">
        <v>156</v>
      </c>
      <c r="D103" s="204" t="s">
        <v>130</v>
      </c>
      <c r="E103" s="205" t="s">
        <v>157</v>
      </c>
      <c r="F103" s="206" t="s">
        <v>158</v>
      </c>
      <c r="G103" s="207" t="s">
        <v>133</v>
      </c>
      <c r="H103" s="208">
        <v>2</v>
      </c>
      <c r="I103" s="209"/>
      <c r="J103" s="210">
        <f>ROUND(I103*H103,2)</f>
        <v>0</v>
      </c>
      <c r="K103" s="206" t="s">
        <v>21</v>
      </c>
      <c r="L103" s="46"/>
      <c r="M103" s="211" t="s">
        <v>21</v>
      </c>
      <c r="N103" s="212" t="s">
        <v>48</v>
      </c>
      <c r="O103" s="86"/>
      <c r="P103" s="213">
        <f>O103*H103</f>
        <v>0</v>
      </c>
      <c r="Q103" s="213">
        <v>0</v>
      </c>
      <c r="R103" s="213">
        <f>Q103*H103</f>
        <v>0</v>
      </c>
      <c r="S103" s="213">
        <v>0</v>
      </c>
      <c r="T103" s="214">
        <f>S103*H103</f>
        <v>0</v>
      </c>
      <c r="U103" s="40"/>
      <c r="V103" s="40"/>
      <c r="W103" s="40"/>
      <c r="X103" s="40"/>
      <c r="Y103" s="40"/>
      <c r="Z103" s="40"/>
      <c r="AA103" s="40"/>
      <c r="AB103" s="40"/>
      <c r="AC103" s="40"/>
      <c r="AD103" s="40"/>
      <c r="AE103" s="40"/>
      <c r="AR103" s="215" t="s">
        <v>159</v>
      </c>
      <c r="AT103" s="215" t="s">
        <v>130</v>
      </c>
      <c r="AU103" s="215" t="s">
        <v>85</v>
      </c>
      <c r="AY103" s="19" t="s">
        <v>129</v>
      </c>
      <c r="BE103" s="216">
        <f>IF(N103="základní",J103,0)</f>
        <v>0</v>
      </c>
      <c r="BF103" s="216">
        <f>IF(N103="snížená",J103,0)</f>
        <v>0</v>
      </c>
      <c r="BG103" s="216">
        <f>IF(N103="zákl. přenesená",J103,0)</f>
        <v>0</v>
      </c>
      <c r="BH103" s="216">
        <f>IF(N103="sníž. přenesená",J103,0)</f>
        <v>0</v>
      </c>
      <c r="BI103" s="216">
        <f>IF(N103="nulová",J103,0)</f>
        <v>0</v>
      </c>
      <c r="BJ103" s="19" t="s">
        <v>85</v>
      </c>
      <c r="BK103" s="216">
        <f>ROUND(I103*H103,2)</f>
        <v>0</v>
      </c>
      <c r="BL103" s="19" t="s">
        <v>159</v>
      </c>
      <c r="BM103" s="215" t="s">
        <v>160</v>
      </c>
    </row>
    <row r="104" s="2" customFormat="1">
      <c r="A104" s="40"/>
      <c r="B104" s="41"/>
      <c r="C104" s="42"/>
      <c r="D104" s="217" t="s">
        <v>135</v>
      </c>
      <c r="E104" s="42"/>
      <c r="F104" s="218" t="s">
        <v>161</v>
      </c>
      <c r="G104" s="42"/>
      <c r="H104" s="42"/>
      <c r="I104" s="219"/>
      <c r="J104" s="42"/>
      <c r="K104" s="42"/>
      <c r="L104" s="46"/>
      <c r="M104" s="220"/>
      <c r="N104" s="221"/>
      <c r="O104" s="86"/>
      <c r="P104" s="86"/>
      <c r="Q104" s="86"/>
      <c r="R104" s="86"/>
      <c r="S104" s="86"/>
      <c r="T104" s="87"/>
      <c r="U104" s="40"/>
      <c r="V104" s="40"/>
      <c r="W104" s="40"/>
      <c r="X104" s="40"/>
      <c r="Y104" s="40"/>
      <c r="Z104" s="40"/>
      <c r="AA104" s="40"/>
      <c r="AB104" s="40"/>
      <c r="AC104" s="40"/>
      <c r="AD104" s="40"/>
      <c r="AE104" s="40"/>
      <c r="AT104" s="19" t="s">
        <v>135</v>
      </c>
      <c r="AU104" s="19" t="s">
        <v>85</v>
      </c>
    </row>
    <row r="105" s="2" customFormat="1">
      <c r="A105" s="40"/>
      <c r="B105" s="41"/>
      <c r="C105" s="42"/>
      <c r="D105" s="217" t="s">
        <v>137</v>
      </c>
      <c r="E105" s="42"/>
      <c r="F105" s="222" t="s">
        <v>138</v>
      </c>
      <c r="G105" s="42"/>
      <c r="H105" s="42"/>
      <c r="I105" s="219"/>
      <c r="J105" s="42"/>
      <c r="K105" s="42"/>
      <c r="L105" s="46"/>
      <c r="M105" s="220"/>
      <c r="N105" s="221"/>
      <c r="O105" s="86"/>
      <c r="P105" s="86"/>
      <c r="Q105" s="86"/>
      <c r="R105" s="86"/>
      <c r="S105" s="86"/>
      <c r="T105" s="87"/>
      <c r="U105" s="40"/>
      <c r="V105" s="40"/>
      <c r="W105" s="40"/>
      <c r="X105" s="40"/>
      <c r="Y105" s="40"/>
      <c r="Z105" s="40"/>
      <c r="AA105" s="40"/>
      <c r="AB105" s="40"/>
      <c r="AC105" s="40"/>
      <c r="AD105" s="40"/>
      <c r="AE105" s="40"/>
      <c r="AT105" s="19" t="s">
        <v>137</v>
      </c>
      <c r="AU105" s="19" t="s">
        <v>85</v>
      </c>
    </row>
    <row r="106" s="2" customFormat="1" ht="16.5" customHeight="1">
      <c r="A106" s="40"/>
      <c r="B106" s="41"/>
      <c r="C106" s="204" t="s">
        <v>162</v>
      </c>
      <c r="D106" s="204" t="s">
        <v>130</v>
      </c>
      <c r="E106" s="205" t="s">
        <v>163</v>
      </c>
      <c r="F106" s="206" t="s">
        <v>164</v>
      </c>
      <c r="G106" s="207" t="s">
        <v>133</v>
      </c>
      <c r="H106" s="208">
        <v>2</v>
      </c>
      <c r="I106" s="209"/>
      <c r="J106" s="210">
        <f>ROUND(I106*H106,2)</f>
        <v>0</v>
      </c>
      <c r="K106" s="206" t="s">
        <v>21</v>
      </c>
      <c r="L106" s="46"/>
      <c r="M106" s="211" t="s">
        <v>21</v>
      </c>
      <c r="N106" s="212" t="s">
        <v>48</v>
      </c>
      <c r="O106" s="86"/>
      <c r="P106" s="213">
        <f>O106*H106</f>
        <v>0</v>
      </c>
      <c r="Q106" s="213">
        <v>0</v>
      </c>
      <c r="R106" s="213">
        <f>Q106*H106</f>
        <v>0</v>
      </c>
      <c r="S106" s="213">
        <v>0</v>
      </c>
      <c r="T106" s="214">
        <f>S106*H106</f>
        <v>0</v>
      </c>
      <c r="U106" s="40"/>
      <c r="V106" s="40"/>
      <c r="W106" s="40"/>
      <c r="X106" s="40"/>
      <c r="Y106" s="40"/>
      <c r="Z106" s="40"/>
      <c r="AA106" s="40"/>
      <c r="AB106" s="40"/>
      <c r="AC106" s="40"/>
      <c r="AD106" s="40"/>
      <c r="AE106" s="40"/>
      <c r="AR106" s="215" t="s">
        <v>159</v>
      </c>
      <c r="AT106" s="215" t="s">
        <v>130</v>
      </c>
      <c r="AU106" s="215" t="s">
        <v>85</v>
      </c>
      <c r="AY106" s="19" t="s">
        <v>129</v>
      </c>
      <c r="BE106" s="216">
        <f>IF(N106="základní",J106,0)</f>
        <v>0</v>
      </c>
      <c r="BF106" s="216">
        <f>IF(N106="snížená",J106,0)</f>
        <v>0</v>
      </c>
      <c r="BG106" s="216">
        <f>IF(N106="zákl. přenesená",J106,0)</f>
        <v>0</v>
      </c>
      <c r="BH106" s="216">
        <f>IF(N106="sníž. přenesená",J106,0)</f>
        <v>0</v>
      </c>
      <c r="BI106" s="216">
        <f>IF(N106="nulová",J106,0)</f>
        <v>0</v>
      </c>
      <c r="BJ106" s="19" t="s">
        <v>85</v>
      </c>
      <c r="BK106" s="216">
        <f>ROUND(I106*H106,2)</f>
        <v>0</v>
      </c>
      <c r="BL106" s="19" t="s">
        <v>159</v>
      </c>
      <c r="BM106" s="215" t="s">
        <v>165</v>
      </c>
    </row>
    <row r="107" s="2" customFormat="1">
      <c r="A107" s="40"/>
      <c r="B107" s="41"/>
      <c r="C107" s="42"/>
      <c r="D107" s="217" t="s">
        <v>135</v>
      </c>
      <c r="E107" s="42"/>
      <c r="F107" s="218" t="s">
        <v>166</v>
      </c>
      <c r="G107" s="42"/>
      <c r="H107" s="42"/>
      <c r="I107" s="219"/>
      <c r="J107" s="42"/>
      <c r="K107" s="42"/>
      <c r="L107" s="46"/>
      <c r="M107" s="220"/>
      <c r="N107" s="221"/>
      <c r="O107" s="86"/>
      <c r="P107" s="86"/>
      <c r="Q107" s="86"/>
      <c r="R107" s="86"/>
      <c r="S107" s="86"/>
      <c r="T107" s="87"/>
      <c r="U107" s="40"/>
      <c r="V107" s="40"/>
      <c r="W107" s="40"/>
      <c r="X107" s="40"/>
      <c r="Y107" s="40"/>
      <c r="Z107" s="40"/>
      <c r="AA107" s="40"/>
      <c r="AB107" s="40"/>
      <c r="AC107" s="40"/>
      <c r="AD107" s="40"/>
      <c r="AE107" s="40"/>
      <c r="AT107" s="19" t="s">
        <v>135</v>
      </c>
      <c r="AU107" s="19" t="s">
        <v>85</v>
      </c>
    </row>
    <row r="108" s="2" customFormat="1">
      <c r="A108" s="40"/>
      <c r="B108" s="41"/>
      <c r="C108" s="42"/>
      <c r="D108" s="217" t="s">
        <v>137</v>
      </c>
      <c r="E108" s="42"/>
      <c r="F108" s="222" t="s">
        <v>138</v>
      </c>
      <c r="G108" s="42"/>
      <c r="H108" s="42"/>
      <c r="I108" s="219"/>
      <c r="J108" s="42"/>
      <c r="K108" s="42"/>
      <c r="L108" s="46"/>
      <c r="M108" s="220"/>
      <c r="N108" s="221"/>
      <c r="O108" s="86"/>
      <c r="P108" s="86"/>
      <c r="Q108" s="86"/>
      <c r="R108" s="86"/>
      <c r="S108" s="86"/>
      <c r="T108" s="87"/>
      <c r="U108" s="40"/>
      <c r="V108" s="40"/>
      <c r="W108" s="40"/>
      <c r="X108" s="40"/>
      <c r="Y108" s="40"/>
      <c r="Z108" s="40"/>
      <c r="AA108" s="40"/>
      <c r="AB108" s="40"/>
      <c r="AC108" s="40"/>
      <c r="AD108" s="40"/>
      <c r="AE108" s="40"/>
      <c r="AT108" s="19" t="s">
        <v>137</v>
      </c>
      <c r="AU108" s="19" t="s">
        <v>85</v>
      </c>
    </row>
    <row r="109" s="2" customFormat="1" ht="16.5" customHeight="1">
      <c r="A109" s="40"/>
      <c r="B109" s="41"/>
      <c r="C109" s="204" t="s">
        <v>167</v>
      </c>
      <c r="D109" s="204" t="s">
        <v>130</v>
      </c>
      <c r="E109" s="205" t="s">
        <v>168</v>
      </c>
      <c r="F109" s="206" t="s">
        <v>169</v>
      </c>
      <c r="G109" s="207" t="s">
        <v>133</v>
      </c>
      <c r="H109" s="208">
        <v>2</v>
      </c>
      <c r="I109" s="209"/>
      <c r="J109" s="210">
        <f>ROUND(I109*H109,2)</f>
        <v>0</v>
      </c>
      <c r="K109" s="206" t="s">
        <v>21</v>
      </c>
      <c r="L109" s="46"/>
      <c r="M109" s="211" t="s">
        <v>21</v>
      </c>
      <c r="N109" s="212" t="s">
        <v>48</v>
      </c>
      <c r="O109" s="86"/>
      <c r="P109" s="213">
        <f>O109*H109</f>
        <v>0</v>
      </c>
      <c r="Q109" s="213">
        <v>0</v>
      </c>
      <c r="R109" s="213">
        <f>Q109*H109</f>
        <v>0</v>
      </c>
      <c r="S109" s="213">
        <v>0</v>
      </c>
      <c r="T109" s="214">
        <f>S109*H109</f>
        <v>0</v>
      </c>
      <c r="U109" s="40"/>
      <c r="V109" s="40"/>
      <c r="W109" s="40"/>
      <c r="X109" s="40"/>
      <c r="Y109" s="40"/>
      <c r="Z109" s="40"/>
      <c r="AA109" s="40"/>
      <c r="AB109" s="40"/>
      <c r="AC109" s="40"/>
      <c r="AD109" s="40"/>
      <c r="AE109" s="40"/>
      <c r="AR109" s="215" t="s">
        <v>159</v>
      </c>
      <c r="AT109" s="215" t="s">
        <v>130</v>
      </c>
      <c r="AU109" s="215" t="s">
        <v>85</v>
      </c>
      <c r="AY109" s="19" t="s">
        <v>129</v>
      </c>
      <c r="BE109" s="216">
        <f>IF(N109="základní",J109,0)</f>
        <v>0</v>
      </c>
      <c r="BF109" s="216">
        <f>IF(N109="snížená",J109,0)</f>
        <v>0</v>
      </c>
      <c r="BG109" s="216">
        <f>IF(N109="zákl. přenesená",J109,0)</f>
        <v>0</v>
      </c>
      <c r="BH109" s="216">
        <f>IF(N109="sníž. přenesená",J109,0)</f>
        <v>0</v>
      </c>
      <c r="BI109" s="216">
        <f>IF(N109="nulová",J109,0)</f>
        <v>0</v>
      </c>
      <c r="BJ109" s="19" t="s">
        <v>85</v>
      </c>
      <c r="BK109" s="216">
        <f>ROUND(I109*H109,2)</f>
        <v>0</v>
      </c>
      <c r="BL109" s="19" t="s">
        <v>159</v>
      </c>
      <c r="BM109" s="215" t="s">
        <v>170</v>
      </c>
    </row>
    <row r="110" s="2" customFormat="1">
      <c r="A110" s="40"/>
      <c r="B110" s="41"/>
      <c r="C110" s="42"/>
      <c r="D110" s="217" t="s">
        <v>135</v>
      </c>
      <c r="E110" s="42"/>
      <c r="F110" s="218" t="s">
        <v>171</v>
      </c>
      <c r="G110" s="42"/>
      <c r="H110" s="42"/>
      <c r="I110" s="219"/>
      <c r="J110" s="42"/>
      <c r="K110" s="42"/>
      <c r="L110" s="46"/>
      <c r="M110" s="220"/>
      <c r="N110" s="221"/>
      <c r="O110" s="86"/>
      <c r="P110" s="86"/>
      <c r="Q110" s="86"/>
      <c r="R110" s="86"/>
      <c r="S110" s="86"/>
      <c r="T110" s="87"/>
      <c r="U110" s="40"/>
      <c r="V110" s="40"/>
      <c r="W110" s="40"/>
      <c r="X110" s="40"/>
      <c r="Y110" s="40"/>
      <c r="Z110" s="40"/>
      <c r="AA110" s="40"/>
      <c r="AB110" s="40"/>
      <c r="AC110" s="40"/>
      <c r="AD110" s="40"/>
      <c r="AE110" s="40"/>
      <c r="AT110" s="19" t="s">
        <v>135</v>
      </c>
      <c r="AU110" s="19" t="s">
        <v>85</v>
      </c>
    </row>
    <row r="111" s="2" customFormat="1">
      <c r="A111" s="40"/>
      <c r="B111" s="41"/>
      <c r="C111" s="42"/>
      <c r="D111" s="217" t="s">
        <v>137</v>
      </c>
      <c r="E111" s="42"/>
      <c r="F111" s="222" t="s">
        <v>138</v>
      </c>
      <c r="G111" s="42"/>
      <c r="H111" s="42"/>
      <c r="I111" s="219"/>
      <c r="J111" s="42"/>
      <c r="K111" s="42"/>
      <c r="L111" s="46"/>
      <c r="M111" s="220"/>
      <c r="N111" s="221"/>
      <c r="O111" s="86"/>
      <c r="P111" s="86"/>
      <c r="Q111" s="86"/>
      <c r="R111" s="86"/>
      <c r="S111" s="86"/>
      <c r="T111" s="87"/>
      <c r="U111" s="40"/>
      <c r="V111" s="40"/>
      <c r="W111" s="40"/>
      <c r="X111" s="40"/>
      <c r="Y111" s="40"/>
      <c r="Z111" s="40"/>
      <c r="AA111" s="40"/>
      <c r="AB111" s="40"/>
      <c r="AC111" s="40"/>
      <c r="AD111" s="40"/>
      <c r="AE111" s="40"/>
      <c r="AT111" s="19" t="s">
        <v>137</v>
      </c>
      <c r="AU111" s="19" t="s">
        <v>85</v>
      </c>
    </row>
    <row r="112" s="2" customFormat="1" ht="16.5" customHeight="1">
      <c r="A112" s="40"/>
      <c r="B112" s="41"/>
      <c r="C112" s="204" t="s">
        <v>172</v>
      </c>
      <c r="D112" s="204" t="s">
        <v>130</v>
      </c>
      <c r="E112" s="205" t="s">
        <v>173</v>
      </c>
      <c r="F112" s="206" t="s">
        <v>174</v>
      </c>
      <c r="G112" s="207" t="s">
        <v>175</v>
      </c>
      <c r="H112" s="208">
        <v>10</v>
      </c>
      <c r="I112" s="209"/>
      <c r="J112" s="210">
        <f>ROUND(I112*H112,2)</f>
        <v>0</v>
      </c>
      <c r="K112" s="206" t="s">
        <v>21</v>
      </c>
      <c r="L112" s="46"/>
      <c r="M112" s="211" t="s">
        <v>21</v>
      </c>
      <c r="N112" s="212" t="s">
        <v>48</v>
      </c>
      <c r="O112" s="86"/>
      <c r="P112" s="213">
        <f>O112*H112</f>
        <v>0</v>
      </c>
      <c r="Q112" s="213">
        <v>0</v>
      </c>
      <c r="R112" s="213">
        <f>Q112*H112</f>
        <v>0</v>
      </c>
      <c r="S112" s="213">
        <v>0</v>
      </c>
      <c r="T112" s="214">
        <f>S112*H112</f>
        <v>0</v>
      </c>
      <c r="U112" s="40"/>
      <c r="V112" s="40"/>
      <c r="W112" s="40"/>
      <c r="X112" s="40"/>
      <c r="Y112" s="40"/>
      <c r="Z112" s="40"/>
      <c r="AA112" s="40"/>
      <c r="AB112" s="40"/>
      <c r="AC112" s="40"/>
      <c r="AD112" s="40"/>
      <c r="AE112" s="40"/>
      <c r="AR112" s="215" t="s">
        <v>159</v>
      </c>
      <c r="AT112" s="215" t="s">
        <v>130</v>
      </c>
      <c r="AU112" s="215" t="s">
        <v>85</v>
      </c>
      <c r="AY112" s="19" t="s">
        <v>129</v>
      </c>
      <c r="BE112" s="216">
        <f>IF(N112="základní",J112,0)</f>
        <v>0</v>
      </c>
      <c r="BF112" s="216">
        <f>IF(N112="snížená",J112,0)</f>
        <v>0</v>
      </c>
      <c r="BG112" s="216">
        <f>IF(N112="zákl. přenesená",J112,0)</f>
        <v>0</v>
      </c>
      <c r="BH112" s="216">
        <f>IF(N112="sníž. přenesená",J112,0)</f>
        <v>0</v>
      </c>
      <c r="BI112" s="216">
        <f>IF(N112="nulová",J112,0)</f>
        <v>0</v>
      </c>
      <c r="BJ112" s="19" t="s">
        <v>85</v>
      </c>
      <c r="BK112" s="216">
        <f>ROUND(I112*H112,2)</f>
        <v>0</v>
      </c>
      <c r="BL112" s="19" t="s">
        <v>159</v>
      </c>
      <c r="BM112" s="215" t="s">
        <v>176</v>
      </c>
    </row>
    <row r="113" s="2" customFormat="1">
      <c r="A113" s="40"/>
      <c r="B113" s="41"/>
      <c r="C113" s="42"/>
      <c r="D113" s="217" t="s">
        <v>135</v>
      </c>
      <c r="E113" s="42"/>
      <c r="F113" s="218" t="s">
        <v>177</v>
      </c>
      <c r="G113" s="42"/>
      <c r="H113" s="42"/>
      <c r="I113" s="219"/>
      <c r="J113" s="42"/>
      <c r="K113" s="42"/>
      <c r="L113" s="46"/>
      <c r="M113" s="220"/>
      <c r="N113" s="221"/>
      <c r="O113" s="86"/>
      <c r="P113" s="86"/>
      <c r="Q113" s="86"/>
      <c r="R113" s="86"/>
      <c r="S113" s="86"/>
      <c r="T113" s="87"/>
      <c r="U113" s="40"/>
      <c r="V113" s="40"/>
      <c r="W113" s="40"/>
      <c r="X113" s="40"/>
      <c r="Y113" s="40"/>
      <c r="Z113" s="40"/>
      <c r="AA113" s="40"/>
      <c r="AB113" s="40"/>
      <c r="AC113" s="40"/>
      <c r="AD113" s="40"/>
      <c r="AE113" s="40"/>
      <c r="AT113" s="19" t="s">
        <v>135</v>
      </c>
      <c r="AU113" s="19" t="s">
        <v>85</v>
      </c>
    </row>
    <row r="114" s="2" customFormat="1">
      <c r="A114" s="40"/>
      <c r="B114" s="41"/>
      <c r="C114" s="42"/>
      <c r="D114" s="217" t="s">
        <v>137</v>
      </c>
      <c r="E114" s="42"/>
      <c r="F114" s="222" t="s">
        <v>138</v>
      </c>
      <c r="G114" s="42"/>
      <c r="H114" s="42"/>
      <c r="I114" s="219"/>
      <c r="J114" s="42"/>
      <c r="K114" s="42"/>
      <c r="L114" s="46"/>
      <c r="M114" s="220"/>
      <c r="N114" s="221"/>
      <c r="O114" s="86"/>
      <c r="P114" s="86"/>
      <c r="Q114" s="86"/>
      <c r="R114" s="86"/>
      <c r="S114" s="86"/>
      <c r="T114" s="87"/>
      <c r="U114" s="40"/>
      <c r="V114" s="40"/>
      <c r="W114" s="40"/>
      <c r="X114" s="40"/>
      <c r="Y114" s="40"/>
      <c r="Z114" s="40"/>
      <c r="AA114" s="40"/>
      <c r="AB114" s="40"/>
      <c r="AC114" s="40"/>
      <c r="AD114" s="40"/>
      <c r="AE114" s="40"/>
      <c r="AT114" s="19" t="s">
        <v>137</v>
      </c>
      <c r="AU114" s="19" t="s">
        <v>85</v>
      </c>
    </row>
    <row r="115" s="2" customFormat="1" ht="16.5" customHeight="1">
      <c r="A115" s="40"/>
      <c r="B115" s="41"/>
      <c r="C115" s="204" t="s">
        <v>178</v>
      </c>
      <c r="D115" s="204" t="s">
        <v>130</v>
      </c>
      <c r="E115" s="205" t="s">
        <v>179</v>
      </c>
      <c r="F115" s="206" t="s">
        <v>180</v>
      </c>
      <c r="G115" s="207" t="s">
        <v>133</v>
      </c>
      <c r="H115" s="208">
        <v>2</v>
      </c>
      <c r="I115" s="209"/>
      <c r="J115" s="210">
        <f>ROUND(I115*H115,2)</f>
        <v>0</v>
      </c>
      <c r="K115" s="206" t="s">
        <v>21</v>
      </c>
      <c r="L115" s="46"/>
      <c r="M115" s="211" t="s">
        <v>21</v>
      </c>
      <c r="N115" s="212" t="s">
        <v>48</v>
      </c>
      <c r="O115" s="86"/>
      <c r="P115" s="213">
        <f>O115*H115</f>
        <v>0</v>
      </c>
      <c r="Q115" s="213">
        <v>0</v>
      </c>
      <c r="R115" s="213">
        <f>Q115*H115</f>
        <v>0</v>
      </c>
      <c r="S115" s="213">
        <v>0</v>
      </c>
      <c r="T115" s="214">
        <f>S115*H115</f>
        <v>0</v>
      </c>
      <c r="U115" s="40"/>
      <c r="V115" s="40"/>
      <c r="W115" s="40"/>
      <c r="X115" s="40"/>
      <c r="Y115" s="40"/>
      <c r="Z115" s="40"/>
      <c r="AA115" s="40"/>
      <c r="AB115" s="40"/>
      <c r="AC115" s="40"/>
      <c r="AD115" s="40"/>
      <c r="AE115" s="40"/>
      <c r="AR115" s="215" t="s">
        <v>159</v>
      </c>
      <c r="AT115" s="215" t="s">
        <v>130</v>
      </c>
      <c r="AU115" s="215" t="s">
        <v>85</v>
      </c>
      <c r="AY115" s="19" t="s">
        <v>129</v>
      </c>
      <c r="BE115" s="216">
        <f>IF(N115="základní",J115,0)</f>
        <v>0</v>
      </c>
      <c r="BF115" s="216">
        <f>IF(N115="snížená",J115,0)</f>
        <v>0</v>
      </c>
      <c r="BG115" s="216">
        <f>IF(N115="zákl. přenesená",J115,0)</f>
        <v>0</v>
      </c>
      <c r="BH115" s="216">
        <f>IF(N115="sníž. přenesená",J115,0)</f>
        <v>0</v>
      </c>
      <c r="BI115" s="216">
        <f>IF(N115="nulová",J115,0)</f>
        <v>0</v>
      </c>
      <c r="BJ115" s="19" t="s">
        <v>85</v>
      </c>
      <c r="BK115" s="216">
        <f>ROUND(I115*H115,2)</f>
        <v>0</v>
      </c>
      <c r="BL115" s="19" t="s">
        <v>159</v>
      </c>
      <c r="BM115" s="215" t="s">
        <v>181</v>
      </c>
    </row>
    <row r="116" s="2" customFormat="1">
      <c r="A116" s="40"/>
      <c r="B116" s="41"/>
      <c r="C116" s="42"/>
      <c r="D116" s="217" t="s">
        <v>135</v>
      </c>
      <c r="E116" s="42"/>
      <c r="F116" s="218" t="s">
        <v>182</v>
      </c>
      <c r="G116" s="42"/>
      <c r="H116" s="42"/>
      <c r="I116" s="219"/>
      <c r="J116" s="42"/>
      <c r="K116" s="42"/>
      <c r="L116" s="46"/>
      <c r="M116" s="220"/>
      <c r="N116" s="221"/>
      <c r="O116" s="86"/>
      <c r="P116" s="86"/>
      <c r="Q116" s="86"/>
      <c r="R116" s="86"/>
      <c r="S116" s="86"/>
      <c r="T116" s="87"/>
      <c r="U116" s="40"/>
      <c r="V116" s="40"/>
      <c r="W116" s="40"/>
      <c r="X116" s="40"/>
      <c r="Y116" s="40"/>
      <c r="Z116" s="40"/>
      <c r="AA116" s="40"/>
      <c r="AB116" s="40"/>
      <c r="AC116" s="40"/>
      <c r="AD116" s="40"/>
      <c r="AE116" s="40"/>
      <c r="AT116" s="19" t="s">
        <v>135</v>
      </c>
      <c r="AU116" s="19" t="s">
        <v>85</v>
      </c>
    </row>
    <row r="117" s="2" customFormat="1">
      <c r="A117" s="40"/>
      <c r="B117" s="41"/>
      <c r="C117" s="42"/>
      <c r="D117" s="217" t="s">
        <v>137</v>
      </c>
      <c r="E117" s="42"/>
      <c r="F117" s="222" t="s">
        <v>138</v>
      </c>
      <c r="G117" s="42"/>
      <c r="H117" s="42"/>
      <c r="I117" s="219"/>
      <c r="J117" s="42"/>
      <c r="K117" s="42"/>
      <c r="L117" s="46"/>
      <c r="M117" s="220"/>
      <c r="N117" s="221"/>
      <c r="O117" s="86"/>
      <c r="P117" s="86"/>
      <c r="Q117" s="86"/>
      <c r="R117" s="86"/>
      <c r="S117" s="86"/>
      <c r="T117" s="87"/>
      <c r="U117" s="40"/>
      <c r="V117" s="40"/>
      <c r="W117" s="40"/>
      <c r="X117" s="40"/>
      <c r="Y117" s="40"/>
      <c r="Z117" s="40"/>
      <c r="AA117" s="40"/>
      <c r="AB117" s="40"/>
      <c r="AC117" s="40"/>
      <c r="AD117" s="40"/>
      <c r="AE117" s="40"/>
      <c r="AT117" s="19" t="s">
        <v>137</v>
      </c>
      <c r="AU117" s="19" t="s">
        <v>85</v>
      </c>
    </row>
    <row r="118" s="12" customFormat="1" ht="25.92" customHeight="1">
      <c r="A118" s="12"/>
      <c r="B118" s="190"/>
      <c r="C118" s="191"/>
      <c r="D118" s="192" t="s">
        <v>76</v>
      </c>
      <c r="E118" s="193" t="s">
        <v>183</v>
      </c>
      <c r="F118" s="193" t="s">
        <v>184</v>
      </c>
      <c r="G118" s="191"/>
      <c r="H118" s="191"/>
      <c r="I118" s="194"/>
      <c r="J118" s="195">
        <f>BK118</f>
        <v>0</v>
      </c>
      <c r="K118" s="191"/>
      <c r="L118" s="196"/>
      <c r="M118" s="197"/>
      <c r="N118" s="198"/>
      <c r="O118" s="198"/>
      <c r="P118" s="199">
        <f>P119+P123</f>
        <v>0</v>
      </c>
      <c r="Q118" s="198"/>
      <c r="R118" s="199">
        <f>R119+R123</f>
        <v>0</v>
      </c>
      <c r="S118" s="198"/>
      <c r="T118" s="200">
        <f>T119+T123</f>
        <v>0</v>
      </c>
      <c r="U118" s="12"/>
      <c r="V118" s="12"/>
      <c r="W118" s="12"/>
      <c r="X118" s="12"/>
      <c r="Y118" s="12"/>
      <c r="Z118" s="12"/>
      <c r="AA118" s="12"/>
      <c r="AB118" s="12"/>
      <c r="AC118" s="12"/>
      <c r="AD118" s="12"/>
      <c r="AE118" s="12"/>
      <c r="AR118" s="201" t="s">
        <v>128</v>
      </c>
      <c r="AT118" s="202" t="s">
        <v>76</v>
      </c>
      <c r="AU118" s="202" t="s">
        <v>77</v>
      </c>
      <c r="AY118" s="201" t="s">
        <v>129</v>
      </c>
      <c r="BK118" s="203">
        <f>BK119+BK123</f>
        <v>0</v>
      </c>
    </row>
    <row r="119" s="12" customFormat="1" ht="22.8" customHeight="1">
      <c r="A119" s="12"/>
      <c r="B119" s="190"/>
      <c r="C119" s="191"/>
      <c r="D119" s="192" t="s">
        <v>76</v>
      </c>
      <c r="E119" s="223" t="s">
        <v>185</v>
      </c>
      <c r="F119" s="223" t="s">
        <v>186</v>
      </c>
      <c r="G119" s="191"/>
      <c r="H119" s="191"/>
      <c r="I119" s="194"/>
      <c r="J119" s="224">
        <f>BK119</f>
        <v>0</v>
      </c>
      <c r="K119" s="191"/>
      <c r="L119" s="196"/>
      <c r="M119" s="197"/>
      <c r="N119" s="198"/>
      <c r="O119" s="198"/>
      <c r="P119" s="199">
        <f>SUM(P120:P122)</f>
        <v>0</v>
      </c>
      <c r="Q119" s="198"/>
      <c r="R119" s="199">
        <f>SUM(R120:R122)</f>
        <v>0</v>
      </c>
      <c r="S119" s="198"/>
      <c r="T119" s="200">
        <f>SUM(T120:T122)</f>
        <v>0</v>
      </c>
      <c r="U119" s="12"/>
      <c r="V119" s="12"/>
      <c r="W119" s="12"/>
      <c r="X119" s="12"/>
      <c r="Y119" s="12"/>
      <c r="Z119" s="12"/>
      <c r="AA119" s="12"/>
      <c r="AB119" s="12"/>
      <c r="AC119" s="12"/>
      <c r="AD119" s="12"/>
      <c r="AE119" s="12"/>
      <c r="AR119" s="201" t="s">
        <v>128</v>
      </c>
      <c r="AT119" s="202" t="s">
        <v>76</v>
      </c>
      <c r="AU119" s="202" t="s">
        <v>85</v>
      </c>
      <c r="AY119" s="201" t="s">
        <v>129</v>
      </c>
      <c r="BK119" s="203">
        <f>SUM(BK120:BK122)</f>
        <v>0</v>
      </c>
    </row>
    <row r="120" s="2" customFormat="1" ht="16.5" customHeight="1">
      <c r="A120" s="40"/>
      <c r="B120" s="41"/>
      <c r="C120" s="204" t="s">
        <v>187</v>
      </c>
      <c r="D120" s="204" t="s">
        <v>130</v>
      </c>
      <c r="E120" s="205" t="s">
        <v>188</v>
      </c>
      <c r="F120" s="206" t="s">
        <v>189</v>
      </c>
      <c r="G120" s="207" t="s">
        <v>133</v>
      </c>
      <c r="H120" s="208">
        <v>1</v>
      </c>
      <c r="I120" s="209"/>
      <c r="J120" s="210">
        <f>ROUND(I120*H120,2)</f>
        <v>0</v>
      </c>
      <c r="K120" s="206" t="s">
        <v>21</v>
      </c>
      <c r="L120" s="46"/>
      <c r="M120" s="211" t="s">
        <v>21</v>
      </c>
      <c r="N120" s="212" t="s">
        <v>48</v>
      </c>
      <c r="O120" s="86"/>
      <c r="P120" s="213">
        <f>O120*H120</f>
        <v>0</v>
      </c>
      <c r="Q120" s="213">
        <v>0</v>
      </c>
      <c r="R120" s="213">
        <f>Q120*H120</f>
        <v>0</v>
      </c>
      <c r="S120" s="213">
        <v>0</v>
      </c>
      <c r="T120" s="214">
        <f>S120*H120</f>
        <v>0</v>
      </c>
      <c r="U120" s="40"/>
      <c r="V120" s="40"/>
      <c r="W120" s="40"/>
      <c r="X120" s="40"/>
      <c r="Y120" s="40"/>
      <c r="Z120" s="40"/>
      <c r="AA120" s="40"/>
      <c r="AB120" s="40"/>
      <c r="AC120" s="40"/>
      <c r="AD120" s="40"/>
      <c r="AE120" s="40"/>
      <c r="AR120" s="215" t="s">
        <v>85</v>
      </c>
      <c r="AT120" s="215" t="s">
        <v>130</v>
      </c>
      <c r="AU120" s="215" t="s">
        <v>87</v>
      </c>
      <c r="AY120" s="19" t="s">
        <v>129</v>
      </c>
      <c r="BE120" s="216">
        <f>IF(N120="základní",J120,0)</f>
        <v>0</v>
      </c>
      <c r="BF120" s="216">
        <f>IF(N120="snížená",J120,0)</f>
        <v>0</v>
      </c>
      <c r="BG120" s="216">
        <f>IF(N120="zákl. přenesená",J120,0)</f>
        <v>0</v>
      </c>
      <c r="BH120" s="216">
        <f>IF(N120="sníž. přenesená",J120,0)</f>
        <v>0</v>
      </c>
      <c r="BI120" s="216">
        <f>IF(N120="nulová",J120,0)</f>
        <v>0</v>
      </c>
      <c r="BJ120" s="19" t="s">
        <v>85</v>
      </c>
      <c r="BK120" s="216">
        <f>ROUND(I120*H120,2)</f>
        <v>0</v>
      </c>
      <c r="BL120" s="19" t="s">
        <v>85</v>
      </c>
      <c r="BM120" s="215" t="s">
        <v>190</v>
      </c>
    </row>
    <row r="121" s="2" customFormat="1">
      <c r="A121" s="40"/>
      <c r="B121" s="41"/>
      <c r="C121" s="42"/>
      <c r="D121" s="217" t="s">
        <v>135</v>
      </c>
      <c r="E121" s="42"/>
      <c r="F121" s="218" t="s">
        <v>189</v>
      </c>
      <c r="G121" s="42"/>
      <c r="H121" s="42"/>
      <c r="I121" s="219"/>
      <c r="J121" s="42"/>
      <c r="K121" s="42"/>
      <c r="L121" s="46"/>
      <c r="M121" s="220"/>
      <c r="N121" s="221"/>
      <c r="O121" s="86"/>
      <c r="P121" s="86"/>
      <c r="Q121" s="86"/>
      <c r="R121" s="86"/>
      <c r="S121" s="86"/>
      <c r="T121" s="87"/>
      <c r="U121" s="40"/>
      <c r="V121" s="40"/>
      <c r="W121" s="40"/>
      <c r="X121" s="40"/>
      <c r="Y121" s="40"/>
      <c r="Z121" s="40"/>
      <c r="AA121" s="40"/>
      <c r="AB121" s="40"/>
      <c r="AC121" s="40"/>
      <c r="AD121" s="40"/>
      <c r="AE121" s="40"/>
      <c r="AT121" s="19" t="s">
        <v>135</v>
      </c>
      <c r="AU121" s="19" t="s">
        <v>87</v>
      </c>
    </row>
    <row r="122" s="2" customFormat="1">
      <c r="A122" s="40"/>
      <c r="B122" s="41"/>
      <c r="C122" s="42"/>
      <c r="D122" s="217" t="s">
        <v>137</v>
      </c>
      <c r="E122" s="42"/>
      <c r="F122" s="222" t="s">
        <v>138</v>
      </c>
      <c r="G122" s="42"/>
      <c r="H122" s="42"/>
      <c r="I122" s="219"/>
      <c r="J122" s="42"/>
      <c r="K122" s="42"/>
      <c r="L122" s="46"/>
      <c r="M122" s="220"/>
      <c r="N122" s="221"/>
      <c r="O122" s="86"/>
      <c r="P122" s="86"/>
      <c r="Q122" s="86"/>
      <c r="R122" s="86"/>
      <c r="S122" s="86"/>
      <c r="T122" s="87"/>
      <c r="U122" s="40"/>
      <c r="V122" s="40"/>
      <c r="W122" s="40"/>
      <c r="X122" s="40"/>
      <c r="Y122" s="40"/>
      <c r="Z122" s="40"/>
      <c r="AA122" s="40"/>
      <c r="AB122" s="40"/>
      <c r="AC122" s="40"/>
      <c r="AD122" s="40"/>
      <c r="AE122" s="40"/>
      <c r="AT122" s="19" t="s">
        <v>137</v>
      </c>
      <c r="AU122" s="19" t="s">
        <v>87</v>
      </c>
    </row>
    <row r="123" s="12" customFormat="1" ht="22.8" customHeight="1">
      <c r="A123" s="12"/>
      <c r="B123" s="190"/>
      <c r="C123" s="191"/>
      <c r="D123" s="192" t="s">
        <v>76</v>
      </c>
      <c r="E123" s="223" t="s">
        <v>191</v>
      </c>
      <c r="F123" s="223" t="s">
        <v>192</v>
      </c>
      <c r="G123" s="191"/>
      <c r="H123" s="191"/>
      <c r="I123" s="194"/>
      <c r="J123" s="224">
        <f>BK123</f>
        <v>0</v>
      </c>
      <c r="K123" s="191"/>
      <c r="L123" s="196"/>
      <c r="M123" s="197"/>
      <c r="N123" s="198"/>
      <c r="O123" s="198"/>
      <c r="P123" s="199">
        <f>SUM(P124:P138)</f>
        <v>0</v>
      </c>
      <c r="Q123" s="198"/>
      <c r="R123" s="199">
        <f>SUM(R124:R138)</f>
        <v>0</v>
      </c>
      <c r="S123" s="198"/>
      <c r="T123" s="200">
        <f>SUM(T124:T138)</f>
        <v>0</v>
      </c>
      <c r="U123" s="12"/>
      <c r="V123" s="12"/>
      <c r="W123" s="12"/>
      <c r="X123" s="12"/>
      <c r="Y123" s="12"/>
      <c r="Z123" s="12"/>
      <c r="AA123" s="12"/>
      <c r="AB123" s="12"/>
      <c r="AC123" s="12"/>
      <c r="AD123" s="12"/>
      <c r="AE123" s="12"/>
      <c r="AR123" s="201" t="s">
        <v>128</v>
      </c>
      <c r="AT123" s="202" t="s">
        <v>76</v>
      </c>
      <c r="AU123" s="202" t="s">
        <v>85</v>
      </c>
      <c r="AY123" s="201" t="s">
        <v>129</v>
      </c>
      <c r="BK123" s="203">
        <f>SUM(BK124:BK138)</f>
        <v>0</v>
      </c>
    </row>
    <row r="124" s="2" customFormat="1" ht="16.5" customHeight="1">
      <c r="A124" s="40"/>
      <c r="B124" s="41"/>
      <c r="C124" s="204" t="s">
        <v>193</v>
      </c>
      <c r="D124" s="204" t="s">
        <v>130</v>
      </c>
      <c r="E124" s="205" t="s">
        <v>194</v>
      </c>
      <c r="F124" s="206" t="s">
        <v>195</v>
      </c>
      <c r="G124" s="207" t="s">
        <v>133</v>
      </c>
      <c r="H124" s="208">
        <v>1</v>
      </c>
      <c r="I124" s="209"/>
      <c r="J124" s="210">
        <f>ROUND(I124*H124,2)</f>
        <v>0</v>
      </c>
      <c r="K124" s="206" t="s">
        <v>21</v>
      </c>
      <c r="L124" s="46"/>
      <c r="M124" s="211" t="s">
        <v>21</v>
      </c>
      <c r="N124" s="212" t="s">
        <v>48</v>
      </c>
      <c r="O124" s="86"/>
      <c r="P124" s="213">
        <f>O124*H124</f>
        <v>0</v>
      </c>
      <c r="Q124" s="213">
        <v>0</v>
      </c>
      <c r="R124" s="213">
        <f>Q124*H124</f>
        <v>0</v>
      </c>
      <c r="S124" s="213">
        <v>0</v>
      </c>
      <c r="T124" s="214">
        <f>S124*H124</f>
        <v>0</v>
      </c>
      <c r="U124" s="40"/>
      <c r="V124" s="40"/>
      <c r="W124" s="40"/>
      <c r="X124" s="40"/>
      <c r="Y124" s="40"/>
      <c r="Z124" s="40"/>
      <c r="AA124" s="40"/>
      <c r="AB124" s="40"/>
      <c r="AC124" s="40"/>
      <c r="AD124" s="40"/>
      <c r="AE124" s="40"/>
      <c r="AR124" s="215" t="s">
        <v>159</v>
      </c>
      <c r="AT124" s="215" t="s">
        <v>130</v>
      </c>
      <c r="AU124" s="215" t="s">
        <v>87</v>
      </c>
      <c r="AY124" s="19" t="s">
        <v>129</v>
      </c>
      <c r="BE124" s="216">
        <f>IF(N124="základní",J124,0)</f>
        <v>0</v>
      </c>
      <c r="BF124" s="216">
        <f>IF(N124="snížená",J124,0)</f>
        <v>0</v>
      </c>
      <c r="BG124" s="216">
        <f>IF(N124="zákl. přenesená",J124,0)</f>
        <v>0</v>
      </c>
      <c r="BH124" s="216">
        <f>IF(N124="sníž. přenesená",J124,0)</f>
        <v>0</v>
      </c>
      <c r="BI124" s="216">
        <f>IF(N124="nulová",J124,0)</f>
        <v>0</v>
      </c>
      <c r="BJ124" s="19" t="s">
        <v>85</v>
      </c>
      <c r="BK124" s="216">
        <f>ROUND(I124*H124,2)</f>
        <v>0</v>
      </c>
      <c r="BL124" s="19" t="s">
        <v>159</v>
      </c>
      <c r="BM124" s="215" t="s">
        <v>196</v>
      </c>
    </row>
    <row r="125" s="2" customFormat="1">
      <c r="A125" s="40"/>
      <c r="B125" s="41"/>
      <c r="C125" s="42"/>
      <c r="D125" s="217" t="s">
        <v>135</v>
      </c>
      <c r="E125" s="42"/>
      <c r="F125" s="218" t="s">
        <v>195</v>
      </c>
      <c r="G125" s="42"/>
      <c r="H125" s="42"/>
      <c r="I125" s="219"/>
      <c r="J125" s="42"/>
      <c r="K125" s="42"/>
      <c r="L125" s="46"/>
      <c r="M125" s="220"/>
      <c r="N125" s="221"/>
      <c r="O125" s="86"/>
      <c r="P125" s="86"/>
      <c r="Q125" s="86"/>
      <c r="R125" s="86"/>
      <c r="S125" s="86"/>
      <c r="T125" s="87"/>
      <c r="U125" s="40"/>
      <c r="V125" s="40"/>
      <c r="W125" s="40"/>
      <c r="X125" s="40"/>
      <c r="Y125" s="40"/>
      <c r="Z125" s="40"/>
      <c r="AA125" s="40"/>
      <c r="AB125" s="40"/>
      <c r="AC125" s="40"/>
      <c r="AD125" s="40"/>
      <c r="AE125" s="40"/>
      <c r="AT125" s="19" t="s">
        <v>135</v>
      </c>
      <c r="AU125" s="19" t="s">
        <v>87</v>
      </c>
    </row>
    <row r="126" s="2" customFormat="1">
      <c r="A126" s="40"/>
      <c r="B126" s="41"/>
      <c r="C126" s="42"/>
      <c r="D126" s="217" t="s">
        <v>137</v>
      </c>
      <c r="E126" s="42"/>
      <c r="F126" s="222" t="s">
        <v>138</v>
      </c>
      <c r="G126" s="42"/>
      <c r="H126" s="42"/>
      <c r="I126" s="219"/>
      <c r="J126" s="42"/>
      <c r="K126" s="42"/>
      <c r="L126" s="46"/>
      <c r="M126" s="220"/>
      <c r="N126" s="221"/>
      <c r="O126" s="86"/>
      <c r="P126" s="86"/>
      <c r="Q126" s="86"/>
      <c r="R126" s="86"/>
      <c r="S126" s="86"/>
      <c r="T126" s="87"/>
      <c r="U126" s="40"/>
      <c r="V126" s="40"/>
      <c r="W126" s="40"/>
      <c r="X126" s="40"/>
      <c r="Y126" s="40"/>
      <c r="Z126" s="40"/>
      <c r="AA126" s="40"/>
      <c r="AB126" s="40"/>
      <c r="AC126" s="40"/>
      <c r="AD126" s="40"/>
      <c r="AE126" s="40"/>
      <c r="AT126" s="19" t="s">
        <v>137</v>
      </c>
      <c r="AU126" s="19" t="s">
        <v>87</v>
      </c>
    </row>
    <row r="127" s="2" customFormat="1" ht="16.5" customHeight="1">
      <c r="A127" s="40"/>
      <c r="B127" s="41"/>
      <c r="C127" s="204" t="s">
        <v>197</v>
      </c>
      <c r="D127" s="204" t="s">
        <v>130</v>
      </c>
      <c r="E127" s="205" t="s">
        <v>198</v>
      </c>
      <c r="F127" s="206" t="s">
        <v>199</v>
      </c>
      <c r="G127" s="207" t="s">
        <v>133</v>
      </c>
      <c r="H127" s="208">
        <v>1</v>
      </c>
      <c r="I127" s="209"/>
      <c r="J127" s="210">
        <f>ROUND(I127*H127,2)</f>
        <v>0</v>
      </c>
      <c r="K127" s="206" t="s">
        <v>21</v>
      </c>
      <c r="L127" s="46"/>
      <c r="M127" s="211" t="s">
        <v>21</v>
      </c>
      <c r="N127" s="212" t="s">
        <v>48</v>
      </c>
      <c r="O127" s="86"/>
      <c r="P127" s="213">
        <f>O127*H127</f>
        <v>0</v>
      </c>
      <c r="Q127" s="213">
        <v>0</v>
      </c>
      <c r="R127" s="213">
        <f>Q127*H127</f>
        <v>0</v>
      </c>
      <c r="S127" s="213">
        <v>0</v>
      </c>
      <c r="T127" s="214">
        <f>S127*H127</f>
        <v>0</v>
      </c>
      <c r="U127" s="40"/>
      <c r="V127" s="40"/>
      <c r="W127" s="40"/>
      <c r="X127" s="40"/>
      <c r="Y127" s="40"/>
      <c r="Z127" s="40"/>
      <c r="AA127" s="40"/>
      <c r="AB127" s="40"/>
      <c r="AC127" s="40"/>
      <c r="AD127" s="40"/>
      <c r="AE127" s="40"/>
      <c r="AR127" s="215" t="s">
        <v>159</v>
      </c>
      <c r="AT127" s="215" t="s">
        <v>130</v>
      </c>
      <c r="AU127" s="215" t="s">
        <v>87</v>
      </c>
      <c r="AY127" s="19" t="s">
        <v>129</v>
      </c>
      <c r="BE127" s="216">
        <f>IF(N127="základní",J127,0)</f>
        <v>0</v>
      </c>
      <c r="BF127" s="216">
        <f>IF(N127="snížená",J127,0)</f>
        <v>0</v>
      </c>
      <c r="BG127" s="216">
        <f>IF(N127="zákl. přenesená",J127,0)</f>
        <v>0</v>
      </c>
      <c r="BH127" s="216">
        <f>IF(N127="sníž. přenesená",J127,0)</f>
        <v>0</v>
      </c>
      <c r="BI127" s="216">
        <f>IF(N127="nulová",J127,0)</f>
        <v>0</v>
      </c>
      <c r="BJ127" s="19" t="s">
        <v>85</v>
      </c>
      <c r="BK127" s="216">
        <f>ROUND(I127*H127,2)</f>
        <v>0</v>
      </c>
      <c r="BL127" s="19" t="s">
        <v>159</v>
      </c>
      <c r="BM127" s="215" t="s">
        <v>200</v>
      </c>
    </row>
    <row r="128" s="2" customFormat="1">
      <c r="A128" s="40"/>
      <c r="B128" s="41"/>
      <c r="C128" s="42"/>
      <c r="D128" s="217" t="s">
        <v>135</v>
      </c>
      <c r="E128" s="42"/>
      <c r="F128" s="218" t="s">
        <v>199</v>
      </c>
      <c r="G128" s="42"/>
      <c r="H128" s="42"/>
      <c r="I128" s="219"/>
      <c r="J128" s="42"/>
      <c r="K128" s="42"/>
      <c r="L128" s="46"/>
      <c r="M128" s="220"/>
      <c r="N128" s="221"/>
      <c r="O128" s="86"/>
      <c r="P128" s="86"/>
      <c r="Q128" s="86"/>
      <c r="R128" s="86"/>
      <c r="S128" s="86"/>
      <c r="T128" s="87"/>
      <c r="U128" s="40"/>
      <c r="V128" s="40"/>
      <c r="W128" s="40"/>
      <c r="X128" s="40"/>
      <c r="Y128" s="40"/>
      <c r="Z128" s="40"/>
      <c r="AA128" s="40"/>
      <c r="AB128" s="40"/>
      <c r="AC128" s="40"/>
      <c r="AD128" s="40"/>
      <c r="AE128" s="40"/>
      <c r="AT128" s="19" t="s">
        <v>135</v>
      </c>
      <c r="AU128" s="19" t="s">
        <v>87</v>
      </c>
    </row>
    <row r="129" s="2" customFormat="1">
      <c r="A129" s="40"/>
      <c r="B129" s="41"/>
      <c r="C129" s="42"/>
      <c r="D129" s="217" t="s">
        <v>137</v>
      </c>
      <c r="E129" s="42"/>
      <c r="F129" s="222" t="s">
        <v>138</v>
      </c>
      <c r="G129" s="42"/>
      <c r="H129" s="42"/>
      <c r="I129" s="219"/>
      <c r="J129" s="42"/>
      <c r="K129" s="42"/>
      <c r="L129" s="46"/>
      <c r="M129" s="220"/>
      <c r="N129" s="221"/>
      <c r="O129" s="86"/>
      <c r="P129" s="86"/>
      <c r="Q129" s="86"/>
      <c r="R129" s="86"/>
      <c r="S129" s="86"/>
      <c r="T129" s="87"/>
      <c r="U129" s="40"/>
      <c r="V129" s="40"/>
      <c r="W129" s="40"/>
      <c r="X129" s="40"/>
      <c r="Y129" s="40"/>
      <c r="Z129" s="40"/>
      <c r="AA129" s="40"/>
      <c r="AB129" s="40"/>
      <c r="AC129" s="40"/>
      <c r="AD129" s="40"/>
      <c r="AE129" s="40"/>
      <c r="AT129" s="19" t="s">
        <v>137</v>
      </c>
      <c r="AU129" s="19" t="s">
        <v>87</v>
      </c>
    </row>
    <row r="130" s="2" customFormat="1" ht="16.5" customHeight="1">
      <c r="A130" s="40"/>
      <c r="B130" s="41"/>
      <c r="C130" s="204" t="s">
        <v>201</v>
      </c>
      <c r="D130" s="204" t="s">
        <v>130</v>
      </c>
      <c r="E130" s="205" t="s">
        <v>202</v>
      </c>
      <c r="F130" s="206" t="s">
        <v>203</v>
      </c>
      <c r="G130" s="207" t="s">
        <v>204</v>
      </c>
      <c r="H130" s="208">
        <v>65</v>
      </c>
      <c r="I130" s="209"/>
      <c r="J130" s="210">
        <f>ROUND(I130*H130,2)</f>
        <v>0</v>
      </c>
      <c r="K130" s="206" t="s">
        <v>21</v>
      </c>
      <c r="L130" s="46"/>
      <c r="M130" s="211" t="s">
        <v>21</v>
      </c>
      <c r="N130" s="212" t="s">
        <v>48</v>
      </c>
      <c r="O130" s="86"/>
      <c r="P130" s="213">
        <f>O130*H130</f>
        <v>0</v>
      </c>
      <c r="Q130" s="213">
        <v>0</v>
      </c>
      <c r="R130" s="213">
        <f>Q130*H130</f>
        <v>0</v>
      </c>
      <c r="S130" s="213">
        <v>0</v>
      </c>
      <c r="T130" s="214">
        <f>S130*H130</f>
        <v>0</v>
      </c>
      <c r="U130" s="40"/>
      <c r="V130" s="40"/>
      <c r="W130" s="40"/>
      <c r="X130" s="40"/>
      <c r="Y130" s="40"/>
      <c r="Z130" s="40"/>
      <c r="AA130" s="40"/>
      <c r="AB130" s="40"/>
      <c r="AC130" s="40"/>
      <c r="AD130" s="40"/>
      <c r="AE130" s="40"/>
      <c r="AR130" s="215" t="s">
        <v>159</v>
      </c>
      <c r="AT130" s="215" t="s">
        <v>130</v>
      </c>
      <c r="AU130" s="215" t="s">
        <v>87</v>
      </c>
      <c r="AY130" s="19" t="s">
        <v>129</v>
      </c>
      <c r="BE130" s="216">
        <f>IF(N130="základní",J130,0)</f>
        <v>0</v>
      </c>
      <c r="BF130" s="216">
        <f>IF(N130="snížená",J130,0)</f>
        <v>0</v>
      </c>
      <c r="BG130" s="216">
        <f>IF(N130="zákl. přenesená",J130,0)</f>
        <v>0</v>
      </c>
      <c r="BH130" s="216">
        <f>IF(N130="sníž. přenesená",J130,0)</f>
        <v>0</v>
      </c>
      <c r="BI130" s="216">
        <f>IF(N130="nulová",J130,0)</f>
        <v>0</v>
      </c>
      <c r="BJ130" s="19" t="s">
        <v>85</v>
      </c>
      <c r="BK130" s="216">
        <f>ROUND(I130*H130,2)</f>
        <v>0</v>
      </c>
      <c r="BL130" s="19" t="s">
        <v>159</v>
      </c>
      <c r="BM130" s="215" t="s">
        <v>205</v>
      </c>
    </row>
    <row r="131" s="2" customFormat="1">
      <c r="A131" s="40"/>
      <c r="B131" s="41"/>
      <c r="C131" s="42"/>
      <c r="D131" s="217" t="s">
        <v>135</v>
      </c>
      <c r="E131" s="42"/>
      <c r="F131" s="218" t="s">
        <v>203</v>
      </c>
      <c r="G131" s="42"/>
      <c r="H131" s="42"/>
      <c r="I131" s="219"/>
      <c r="J131" s="42"/>
      <c r="K131" s="42"/>
      <c r="L131" s="46"/>
      <c r="M131" s="220"/>
      <c r="N131" s="221"/>
      <c r="O131" s="86"/>
      <c r="P131" s="86"/>
      <c r="Q131" s="86"/>
      <c r="R131" s="86"/>
      <c r="S131" s="86"/>
      <c r="T131" s="87"/>
      <c r="U131" s="40"/>
      <c r="V131" s="40"/>
      <c r="W131" s="40"/>
      <c r="X131" s="40"/>
      <c r="Y131" s="40"/>
      <c r="Z131" s="40"/>
      <c r="AA131" s="40"/>
      <c r="AB131" s="40"/>
      <c r="AC131" s="40"/>
      <c r="AD131" s="40"/>
      <c r="AE131" s="40"/>
      <c r="AT131" s="19" t="s">
        <v>135</v>
      </c>
      <c r="AU131" s="19" t="s">
        <v>87</v>
      </c>
    </row>
    <row r="132" s="2" customFormat="1">
      <c r="A132" s="40"/>
      <c r="B132" s="41"/>
      <c r="C132" s="42"/>
      <c r="D132" s="217" t="s">
        <v>137</v>
      </c>
      <c r="E132" s="42"/>
      <c r="F132" s="222" t="s">
        <v>138</v>
      </c>
      <c r="G132" s="42"/>
      <c r="H132" s="42"/>
      <c r="I132" s="219"/>
      <c r="J132" s="42"/>
      <c r="K132" s="42"/>
      <c r="L132" s="46"/>
      <c r="M132" s="220"/>
      <c r="N132" s="221"/>
      <c r="O132" s="86"/>
      <c r="P132" s="86"/>
      <c r="Q132" s="86"/>
      <c r="R132" s="86"/>
      <c r="S132" s="86"/>
      <c r="T132" s="87"/>
      <c r="U132" s="40"/>
      <c r="V132" s="40"/>
      <c r="W132" s="40"/>
      <c r="X132" s="40"/>
      <c r="Y132" s="40"/>
      <c r="Z132" s="40"/>
      <c r="AA132" s="40"/>
      <c r="AB132" s="40"/>
      <c r="AC132" s="40"/>
      <c r="AD132" s="40"/>
      <c r="AE132" s="40"/>
      <c r="AT132" s="19" t="s">
        <v>137</v>
      </c>
      <c r="AU132" s="19" t="s">
        <v>87</v>
      </c>
    </row>
    <row r="133" s="2" customFormat="1" ht="16.5" customHeight="1">
      <c r="A133" s="40"/>
      <c r="B133" s="41"/>
      <c r="C133" s="204" t="s">
        <v>206</v>
      </c>
      <c r="D133" s="204" t="s">
        <v>130</v>
      </c>
      <c r="E133" s="205" t="s">
        <v>207</v>
      </c>
      <c r="F133" s="206" t="s">
        <v>208</v>
      </c>
      <c r="G133" s="207" t="s">
        <v>204</v>
      </c>
      <c r="H133" s="208">
        <v>18</v>
      </c>
      <c r="I133" s="209"/>
      <c r="J133" s="210">
        <f>ROUND(I133*H133,2)</f>
        <v>0</v>
      </c>
      <c r="K133" s="206" t="s">
        <v>21</v>
      </c>
      <c r="L133" s="46"/>
      <c r="M133" s="211" t="s">
        <v>21</v>
      </c>
      <c r="N133" s="212" t="s">
        <v>48</v>
      </c>
      <c r="O133" s="86"/>
      <c r="P133" s="213">
        <f>O133*H133</f>
        <v>0</v>
      </c>
      <c r="Q133" s="213">
        <v>0</v>
      </c>
      <c r="R133" s="213">
        <f>Q133*H133</f>
        <v>0</v>
      </c>
      <c r="S133" s="213">
        <v>0</v>
      </c>
      <c r="T133" s="214">
        <f>S133*H133</f>
        <v>0</v>
      </c>
      <c r="U133" s="40"/>
      <c r="V133" s="40"/>
      <c r="W133" s="40"/>
      <c r="X133" s="40"/>
      <c r="Y133" s="40"/>
      <c r="Z133" s="40"/>
      <c r="AA133" s="40"/>
      <c r="AB133" s="40"/>
      <c r="AC133" s="40"/>
      <c r="AD133" s="40"/>
      <c r="AE133" s="40"/>
      <c r="AR133" s="215" t="s">
        <v>159</v>
      </c>
      <c r="AT133" s="215" t="s">
        <v>130</v>
      </c>
      <c r="AU133" s="215" t="s">
        <v>87</v>
      </c>
      <c r="AY133" s="19" t="s">
        <v>129</v>
      </c>
      <c r="BE133" s="216">
        <f>IF(N133="základní",J133,0)</f>
        <v>0</v>
      </c>
      <c r="BF133" s="216">
        <f>IF(N133="snížená",J133,0)</f>
        <v>0</v>
      </c>
      <c r="BG133" s="216">
        <f>IF(N133="zákl. přenesená",J133,0)</f>
        <v>0</v>
      </c>
      <c r="BH133" s="216">
        <f>IF(N133="sníž. přenesená",J133,0)</f>
        <v>0</v>
      </c>
      <c r="BI133" s="216">
        <f>IF(N133="nulová",J133,0)</f>
        <v>0</v>
      </c>
      <c r="BJ133" s="19" t="s">
        <v>85</v>
      </c>
      <c r="BK133" s="216">
        <f>ROUND(I133*H133,2)</f>
        <v>0</v>
      </c>
      <c r="BL133" s="19" t="s">
        <v>159</v>
      </c>
      <c r="BM133" s="215" t="s">
        <v>209</v>
      </c>
    </row>
    <row r="134" s="2" customFormat="1">
      <c r="A134" s="40"/>
      <c r="B134" s="41"/>
      <c r="C134" s="42"/>
      <c r="D134" s="217" t="s">
        <v>135</v>
      </c>
      <c r="E134" s="42"/>
      <c r="F134" s="218" t="s">
        <v>210</v>
      </c>
      <c r="G134" s="42"/>
      <c r="H134" s="42"/>
      <c r="I134" s="219"/>
      <c r="J134" s="42"/>
      <c r="K134" s="42"/>
      <c r="L134" s="46"/>
      <c r="M134" s="220"/>
      <c r="N134" s="221"/>
      <c r="O134" s="86"/>
      <c r="P134" s="86"/>
      <c r="Q134" s="86"/>
      <c r="R134" s="86"/>
      <c r="S134" s="86"/>
      <c r="T134" s="87"/>
      <c r="U134" s="40"/>
      <c r="V134" s="40"/>
      <c r="W134" s="40"/>
      <c r="X134" s="40"/>
      <c r="Y134" s="40"/>
      <c r="Z134" s="40"/>
      <c r="AA134" s="40"/>
      <c r="AB134" s="40"/>
      <c r="AC134" s="40"/>
      <c r="AD134" s="40"/>
      <c r="AE134" s="40"/>
      <c r="AT134" s="19" t="s">
        <v>135</v>
      </c>
      <c r="AU134" s="19" t="s">
        <v>87</v>
      </c>
    </row>
    <row r="135" s="2" customFormat="1">
      <c r="A135" s="40"/>
      <c r="B135" s="41"/>
      <c r="C135" s="42"/>
      <c r="D135" s="217" t="s">
        <v>137</v>
      </c>
      <c r="E135" s="42"/>
      <c r="F135" s="222" t="s">
        <v>138</v>
      </c>
      <c r="G135" s="42"/>
      <c r="H135" s="42"/>
      <c r="I135" s="219"/>
      <c r="J135" s="42"/>
      <c r="K135" s="42"/>
      <c r="L135" s="46"/>
      <c r="M135" s="220"/>
      <c r="N135" s="221"/>
      <c r="O135" s="86"/>
      <c r="P135" s="86"/>
      <c r="Q135" s="86"/>
      <c r="R135" s="86"/>
      <c r="S135" s="86"/>
      <c r="T135" s="87"/>
      <c r="U135" s="40"/>
      <c r="V135" s="40"/>
      <c r="W135" s="40"/>
      <c r="X135" s="40"/>
      <c r="Y135" s="40"/>
      <c r="Z135" s="40"/>
      <c r="AA135" s="40"/>
      <c r="AB135" s="40"/>
      <c r="AC135" s="40"/>
      <c r="AD135" s="40"/>
      <c r="AE135" s="40"/>
      <c r="AT135" s="19" t="s">
        <v>137</v>
      </c>
      <c r="AU135" s="19" t="s">
        <v>87</v>
      </c>
    </row>
    <row r="136" s="2" customFormat="1" ht="16.5" customHeight="1">
      <c r="A136" s="40"/>
      <c r="B136" s="41"/>
      <c r="C136" s="204" t="s">
        <v>8</v>
      </c>
      <c r="D136" s="204" t="s">
        <v>130</v>
      </c>
      <c r="E136" s="205" t="s">
        <v>211</v>
      </c>
      <c r="F136" s="206" t="s">
        <v>212</v>
      </c>
      <c r="G136" s="207" t="s">
        <v>213</v>
      </c>
      <c r="H136" s="208">
        <v>50</v>
      </c>
      <c r="I136" s="209"/>
      <c r="J136" s="210">
        <f>ROUND(I136*H136,2)</f>
        <v>0</v>
      </c>
      <c r="K136" s="206" t="s">
        <v>21</v>
      </c>
      <c r="L136" s="46"/>
      <c r="M136" s="211" t="s">
        <v>21</v>
      </c>
      <c r="N136" s="212" t="s">
        <v>48</v>
      </c>
      <c r="O136" s="86"/>
      <c r="P136" s="213">
        <f>O136*H136</f>
        <v>0</v>
      </c>
      <c r="Q136" s="213">
        <v>0</v>
      </c>
      <c r="R136" s="213">
        <f>Q136*H136</f>
        <v>0</v>
      </c>
      <c r="S136" s="213">
        <v>0</v>
      </c>
      <c r="T136" s="214">
        <f>S136*H136</f>
        <v>0</v>
      </c>
      <c r="U136" s="40"/>
      <c r="V136" s="40"/>
      <c r="W136" s="40"/>
      <c r="X136" s="40"/>
      <c r="Y136" s="40"/>
      <c r="Z136" s="40"/>
      <c r="AA136" s="40"/>
      <c r="AB136" s="40"/>
      <c r="AC136" s="40"/>
      <c r="AD136" s="40"/>
      <c r="AE136" s="40"/>
      <c r="AR136" s="215" t="s">
        <v>159</v>
      </c>
      <c r="AT136" s="215" t="s">
        <v>130</v>
      </c>
      <c r="AU136" s="215" t="s">
        <v>87</v>
      </c>
      <c r="AY136" s="19" t="s">
        <v>129</v>
      </c>
      <c r="BE136" s="216">
        <f>IF(N136="základní",J136,0)</f>
        <v>0</v>
      </c>
      <c r="BF136" s="216">
        <f>IF(N136="snížená",J136,0)</f>
        <v>0</v>
      </c>
      <c r="BG136" s="216">
        <f>IF(N136="zákl. přenesená",J136,0)</f>
        <v>0</v>
      </c>
      <c r="BH136" s="216">
        <f>IF(N136="sníž. přenesená",J136,0)</f>
        <v>0</v>
      </c>
      <c r="BI136" s="216">
        <f>IF(N136="nulová",J136,0)</f>
        <v>0</v>
      </c>
      <c r="BJ136" s="19" t="s">
        <v>85</v>
      </c>
      <c r="BK136" s="216">
        <f>ROUND(I136*H136,2)</f>
        <v>0</v>
      </c>
      <c r="BL136" s="19" t="s">
        <v>159</v>
      </c>
      <c r="BM136" s="215" t="s">
        <v>214</v>
      </c>
    </row>
    <row r="137" s="2" customFormat="1">
      <c r="A137" s="40"/>
      <c r="B137" s="41"/>
      <c r="C137" s="42"/>
      <c r="D137" s="217" t="s">
        <v>135</v>
      </c>
      <c r="E137" s="42"/>
      <c r="F137" s="218" t="s">
        <v>212</v>
      </c>
      <c r="G137" s="42"/>
      <c r="H137" s="42"/>
      <c r="I137" s="219"/>
      <c r="J137" s="42"/>
      <c r="K137" s="42"/>
      <c r="L137" s="46"/>
      <c r="M137" s="220"/>
      <c r="N137" s="221"/>
      <c r="O137" s="86"/>
      <c r="P137" s="86"/>
      <c r="Q137" s="86"/>
      <c r="R137" s="86"/>
      <c r="S137" s="86"/>
      <c r="T137" s="87"/>
      <c r="U137" s="40"/>
      <c r="V137" s="40"/>
      <c r="W137" s="40"/>
      <c r="X137" s="40"/>
      <c r="Y137" s="40"/>
      <c r="Z137" s="40"/>
      <c r="AA137" s="40"/>
      <c r="AB137" s="40"/>
      <c r="AC137" s="40"/>
      <c r="AD137" s="40"/>
      <c r="AE137" s="40"/>
      <c r="AT137" s="19" t="s">
        <v>135</v>
      </c>
      <c r="AU137" s="19" t="s">
        <v>87</v>
      </c>
    </row>
    <row r="138" s="2" customFormat="1">
      <c r="A138" s="40"/>
      <c r="B138" s="41"/>
      <c r="C138" s="42"/>
      <c r="D138" s="217" t="s">
        <v>137</v>
      </c>
      <c r="E138" s="42"/>
      <c r="F138" s="222" t="s">
        <v>138</v>
      </c>
      <c r="G138" s="42"/>
      <c r="H138" s="42"/>
      <c r="I138" s="219"/>
      <c r="J138" s="42"/>
      <c r="K138" s="42"/>
      <c r="L138" s="46"/>
      <c r="M138" s="220"/>
      <c r="N138" s="221"/>
      <c r="O138" s="86"/>
      <c r="P138" s="86"/>
      <c r="Q138" s="86"/>
      <c r="R138" s="86"/>
      <c r="S138" s="86"/>
      <c r="T138" s="87"/>
      <c r="U138" s="40"/>
      <c r="V138" s="40"/>
      <c r="W138" s="40"/>
      <c r="X138" s="40"/>
      <c r="Y138" s="40"/>
      <c r="Z138" s="40"/>
      <c r="AA138" s="40"/>
      <c r="AB138" s="40"/>
      <c r="AC138" s="40"/>
      <c r="AD138" s="40"/>
      <c r="AE138" s="40"/>
      <c r="AT138" s="19" t="s">
        <v>137</v>
      </c>
      <c r="AU138" s="19" t="s">
        <v>87</v>
      </c>
    </row>
    <row r="139" s="12" customFormat="1" ht="25.92" customHeight="1">
      <c r="A139" s="12"/>
      <c r="B139" s="190"/>
      <c r="C139" s="191"/>
      <c r="D139" s="192" t="s">
        <v>76</v>
      </c>
      <c r="E139" s="193" t="s">
        <v>215</v>
      </c>
      <c r="F139" s="193" t="s">
        <v>216</v>
      </c>
      <c r="G139" s="191"/>
      <c r="H139" s="191"/>
      <c r="I139" s="194"/>
      <c r="J139" s="195">
        <f>BK139</f>
        <v>0</v>
      </c>
      <c r="K139" s="191"/>
      <c r="L139" s="196"/>
      <c r="M139" s="197"/>
      <c r="N139" s="198"/>
      <c r="O139" s="198"/>
      <c r="P139" s="199">
        <f>SUM(P140:P148)</f>
        <v>0</v>
      </c>
      <c r="Q139" s="198"/>
      <c r="R139" s="199">
        <f>SUM(R140:R148)</f>
        <v>0</v>
      </c>
      <c r="S139" s="198"/>
      <c r="T139" s="200">
        <f>SUM(T140:T148)</f>
        <v>0</v>
      </c>
      <c r="U139" s="12"/>
      <c r="V139" s="12"/>
      <c r="W139" s="12"/>
      <c r="X139" s="12"/>
      <c r="Y139" s="12"/>
      <c r="Z139" s="12"/>
      <c r="AA139" s="12"/>
      <c r="AB139" s="12"/>
      <c r="AC139" s="12"/>
      <c r="AD139" s="12"/>
      <c r="AE139" s="12"/>
      <c r="AR139" s="201" t="s">
        <v>128</v>
      </c>
      <c r="AT139" s="202" t="s">
        <v>76</v>
      </c>
      <c r="AU139" s="202" t="s">
        <v>77</v>
      </c>
      <c r="AY139" s="201" t="s">
        <v>129</v>
      </c>
      <c r="BK139" s="203">
        <f>SUM(BK140:BK148)</f>
        <v>0</v>
      </c>
    </row>
    <row r="140" s="2" customFormat="1" ht="16.5" customHeight="1">
      <c r="A140" s="40"/>
      <c r="B140" s="41"/>
      <c r="C140" s="204" t="s">
        <v>217</v>
      </c>
      <c r="D140" s="204" t="s">
        <v>130</v>
      </c>
      <c r="E140" s="205" t="s">
        <v>218</v>
      </c>
      <c r="F140" s="206" t="s">
        <v>219</v>
      </c>
      <c r="G140" s="207" t="s">
        <v>133</v>
      </c>
      <c r="H140" s="208">
        <v>1</v>
      </c>
      <c r="I140" s="209"/>
      <c r="J140" s="210">
        <f>ROUND(I140*H140,2)</f>
        <v>0</v>
      </c>
      <c r="K140" s="206" t="s">
        <v>21</v>
      </c>
      <c r="L140" s="46"/>
      <c r="M140" s="211" t="s">
        <v>21</v>
      </c>
      <c r="N140" s="212" t="s">
        <v>48</v>
      </c>
      <c r="O140" s="86"/>
      <c r="P140" s="213">
        <f>O140*H140</f>
        <v>0</v>
      </c>
      <c r="Q140" s="213">
        <v>0</v>
      </c>
      <c r="R140" s="213">
        <f>Q140*H140</f>
        <v>0</v>
      </c>
      <c r="S140" s="213">
        <v>0</v>
      </c>
      <c r="T140" s="214">
        <f>S140*H140</f>
        <v>0</v>
      </c>
      <c r="U140" s="40"/>
      <c r="V140" s="40"/>
      <c r="W140" s="40"/>
      <c r="X140" s="40"/>
      <c r="Y140" s="40"/>
      <c r="Z140" s="40"/>
      <c r="AA140" s="40"/>
      <c r="AB140" s="40"/>
      <c r="AC140" s="40"/>
      <c r="AD140" s="40"/>
      <c r="AE140" s="40"/>
      <c r="AR140" s="215" t="s">
        <v>85</v>
      </c>
      <c r="AT140" s="215" t="s">
        <v>130</v>
      </c>
      <c r="AU140" s="215" t="s">
        <v>85</v>
      </c>
      <c r="AY140" s="19" t="s">
        <v>129</v>
      </c>
      <c r="BE140" s="216">
        <f>IF(N140="základní",J140,0)</f>
        <v>0</v>
      </c>
      <c r="BF140" s="216">
        <f>IF(N140="snížená",J140,0)</f>
        <v>0</v>
      </c>
      <c r="BG140" s="216">
        <f>IF(N140="zákl. přenesená",J140,0)</f>
        <v>0</v>
      </c>
      <c r="BH140" s="216">
        <f>IF(N140="sníž. přenesená",J140,0)</f>
        <v>0</v>
      </c>
      <c r="BI140" s="216">
        <f>IF(N140="nulová",J140,0)</f>
        <v>0</v>
      </c>
      <c r="BJ140" s="19" t="s">
        <v>85</v>
      </c>
      <c r="BK140" s="216">
        <f>ROUND(I140*H140,2)</f>
        <v>0</v>
      </c>
      <c r="BL140" s="19" t="s">
        <v>85</v>
      </c>
      <c r="BM140" s="215" t="s">
        <v>220</v>
      </c>
    </row>
    <row r="141" s="2" customFormat="1">
      <c r="A141" s="40"/>
      <c r="B141" s="41"/>
      <c r="C141" s="42"/>
      <c r="D141" s="217" t="s">
        <v>135</v>
      </c>
      <c r="E141" s="42"/>
      <c r="F141" s="218" t="s">
        <v>221</v>
      </c>
      <c r="G141" s="42"/>
      <c r="H141" s="42"/>
      <c r="I141" s="219"/>
      <c r="J141" s="42"/>
      <c r="K141" s="42"/>
      <c r="L141" s="46"/>
      <c r="M141" s="220"/>
      <c r="N141" s="221"/>
      <c r="O141" s="86"/>
      <c r="P141" s="86"/>
      <c r="Q141" s="86"/>
      <c r="R141" s="86"/>
      <c r="S141" s="86"/>
      <c r="T141" s="87"/>
      <c r="U141" s="40"/>
      <c r="V141" s="40"/>
      <c r="W141" s="40"/>
      <c r="X141" s="40"/>
      <c r="Y141" s="40"/>
      <c r="Z141" s="40"/>
      <c r="AA141" s="40"/>
      <c r="AB141" s="40"/>
      <c r="AC141" s="40"/>
      <c r="AD141" s="40"/>
      <c r="AE141" s="40"/>
      <c r="AT141" s="19" t="s">
        <v>135</v>
      </c>
      <c r="AU141" s="19" t="s">
        <v>85</v>
      </c>
    </row>
    <row r="142" s="2" customFormat="1">
      <c r="A142" s="40"/>
      <c r="B142" s="41"/>
      <c r="C142" s="42"/>
      <c r="D142" s="217" t="s">
        <v>137</v>
      </c>
      <c r="E142" s="42"/>
      <c r="F142" s="222" t="s">
        <v>138</v>
      </c>
      <c r="G142" s="42"/>
      <c r="H142" s="42"/>
      <c r="I142" s="219"/>
      <c r="J142" s="42"/>
      <c r="K142" s="42"/>
      <c r="L142" s="46"/>
      <c r="M142" s="220"/>
      <c r="N142" s="221"/>
      <c r="O142" s="86"/>
      <c r="P142" s="86"/>
      <c r="Q142" s="86"/>
      <c r="R142" s="86"/>
      <c r="S142" s="86"/>
      <c r="T142" s="87"/>
      <c r="U142" s="40"/>
      <c r="V142" s="40"/>
      <c r="W142" s="40"/>
      <c r="X142" s="40"/>
      <c r="Y142" s="40"/>
      <c r="Z142" s="40"/>
      <c r="AA142" s="40"/>
      <c r="AB142" s="40"/>
      <c r="AC142" s="40"/>
      <c r="AD142" s="40"/>
      <c r="AE142" s="40"/>
      <c r="AT142" s="19" t="s">
        <v>137</v>
      </c>
      <c r="AU142" s="19" t="s">
        <v>85</v>
      </c>
    </row>
    <row r="143" s="2" customFormat="1" ht="16.5" customHeight="1">
      <c r="A143" s="40"/>
      <c r="B143" s="41"/>
      <c r="C143" s="204" t="s">
        <v>222</v>
      </c>
      <c r="D143" s="204" t="s">
        <v>130</v>
      </c>
      <c r="E143" s="205" t="s">
        <v>223</v>
      </c>
      <c r="F143" s="206" t="s">
        <v>224</v>
      </c>
      <c r="G143" s="207" t="s">
        <v>133</v>
      </c>
      <c r="H143" s="208">
        <v>1</v>
      </c>
      <c r="I143" s="209"/>
      <c r="J143" s="210">
        <f>ROUND(I143*H143,2)</f>
        <v>0</v>
      </c>
      <c r="K143" s="206" t="s">
        <v>21</v>
      </c>
      <c r="L143" s="46"/>
      <c r="M143" s="211" t="s">
        <v>21</v>
      </c>
      <c r="N143" s="212" t="s">
        <v>48</v>
      </c>
      <c r="O143" s="86"/>
      <c r="P143" s="213">
        <f>O143*H143</f>
        <v>0</v>
      </c>
      <c r="Q143" s="213">
        <v>0</v>
      </c>
      <c r="R143" s="213">
        <f>Q143*H143</f>
        <v>0</v>
      </c>
      <c r="S143" s="213">
        <v>0</v>
      </c>
      <c r="T143" s="214">
        <f>S143*H143</f>
        <v>0</v>
      </c>
      <c r="U143" s="40"/>
      <c r="V143" s="40"/>
      <c r="W143" s="40"/>
      <c r="X143" s="40"/>
      <c r="Y143" s="40"/>
      <c r="Z143" s="40"/>
      <c r="AA143" s="40"/>
      <c r="AB143" s="40"/>
      <c r="AC143" s="40"/>
      <c r="AD143" s="40"/>
      <c r="AE143" s="40"/>
      <c r="AR143" s="215" t="s">
        <v>85</v>
      </c>
      <c r="AT143" s="215" t="s">
        <v>130</v>
      </c>
      <c r="AU143" s="215" t="s">
        <v>85</v>
      </c>
      <c r="AY143" s="19" t="s">
        <v>129</v>
      </c>
      <c r="BE143" s="216">
        <f>IF(N143="základní",J143,0)</f>
        <v>0</v>
      </c>
      <c r="BF143" s="216">
        <f>IF(N143="snížená",J143,0)</f>
        <v>0</v>
      </c>
      <c r="BG143" s="216">
        <f>IF(N143="zákl. přenesená",J143,0)</f>
        <v>0</v>
      </c>
      <c r="BH143" s="216">
        <f>IF(N143="sníž. přenesená",J143,0)</f>
        <v>0</v>
      </c>
      <c r="BI143" s="216">
        <f>IF(N143="nulová",J143,0)</f>
        <v>0</v>
      </c>
      <c r="BJ143" s="19" t="s">
        <v>85</v>
      </c>
      <c r="BK143" s="216">
        <f>ROUND(I143*H143,2)</f>
        <v>0</v>
      </c>
      <c r="BL143" s="19" t="s">
        <v>85</v>
      </c>
      <c r="BM143" s="215" t="s">
        <v>225</v>
      </c>
    </row>
    <row r="144" s="2" customFormat="1">
      <c r="A144" s="40"/>
      <c r="B144" s="41"/>
      <c r="C144" s="42"/>
      <c r="D144" s="217" t="s">
        <v>135</v>
      </c>
      <c r="E144" s="42"/>
      <c r="F144" s="218" t="s">
        <v>226</v>
      </c>
      <c r="G144" s="42"/>
      <c r="H144" s="42"/>
      <c r="I144" s="219"/>
      <c r="J144" s="42"/>
      <c r="K144" s="42"/>
      <c r="L144" s="46"/>
      <c r="M144" s="220"/>
      <c r="N144" s="221"/>
      <c r="O144" s="86"/>
      <c r="P144" s="86"/>
      <c r="Q144" s="86"/>
      <c r="R144" s="86"/>
      <c r="S144" s="86"/>
      <c r="T144" s="87"/>
      <c r="U144" s="40"/>
      <c r="V144" s="40"/>
      <c r="W144" s="40"/>
      <c r="X144" s="40"/>
      <c r="Y144" s="40"/>
      <c r="Z144" s="40"/>
      <c r="AA144" s="40"/>
      <c r="AB144" s="40"/>
      <c r="AC144" s="40"/>
      <c r="AD144" s="40"/>
      <c r="AE144" s="40"/>
      <c r="AT144" s="19" t="s">
        <v>135</v>
      </c>
      <c r="AU144" s="19" t="s">
        <v>85</v>
      </c>
    </row>
    <row r="145" s="2" customFormat="1">
      <c r="A145" s="40"/>
      <c r="B145" s="41"/>
      <c r="C145" s="42"/>
      <c r="D145" s="217" t="s">
        <v>137</v>
      </c>
      <c r="E145" s="42"/>
      <c r="F145" s="222" t="s">
        <v>138</v>
      </c>
      <c r="G145" s="42"/>
      <c r="H145" s="42"/>
      <c r="I145" s="219"/>
      <c r="J145" s="42"/>
      <c r="K145" s="42"/>
      <c r="L145" s="46"/>
      <c r="M145" s="220"/>
      <c r="N145" s="221"/>
      <c r="O145" s="86"/>
      <c r="P145" s="86"/>
      <c r="Q145" s="86"/>
      <c r="R145" s="86"/>
      <c r="S145" s="86"/>
      <c r="T145" s="87"/>
      <c r="U145" s="40"/>
      <c r="V145" s="40"/>
      <c r="W145" s="40"/>
      <c r="X145" s="40"/>
      <c r="Y145" s="40"/>
      <c r="Z145" s="40"/>
      <c r="AA145" s="40"/>
      <c r="AB145" s="40"/>
      <c r="AC145" s="40"/>
      <c r="AD145" s="40"/>
      <c r="AE145" s="40"/>
      <c r="AT145" s="19" t="s">
        <v>137</v>
      </c>
      <c r="AU145" s="19" t="s">
        <v>85</v>
      </c>
    </row>
    <row r="146" s="2" customFormat="1" ht="16.5" customHeight="1">
      <c r="A146" s="40"/>
      <c r="B146" s="41"/>
      <c r="C146" s="204" t="s">
        <v>227</v>
      </c>
      <c r="D146" s="204" t="s">
        <v>130</v>
      </c>
      <c r="E146" s="205" t="s">
        <v>228</v>
      </c>
      <c r="F146" s="206" t="s">
        <v>229</v>
      </c>
      <c r="G146" s="207" t="s">
        <v>133</v>
      </c>
      <c r="H146" s="208">
        <v>2</v>
      </c>
      <c r="I146" s="209"/>
      <c r="J146" s="210">
        <f>ROUND(I146*H146,2)</f>
        <v>0</v>
      </c>
      <c r="K146" s="206" t="s">
        <v>21</v>
      </c>
      <c r="L146" s="46"/>
      <c r="M146" s="211" t="s">
        <v>21</v>
      </c>
      <c r="N146" s="212" t="s">
        <v>48</v>
      </c>
      <c r="O146" s="86"/>
      <c r="P146" s="213">
        <f>O146*H146</f>
        <v>0</v>
      </c>
      <c r="Q146" s="213">
        <v>0</v>
      </c>
      <c r="R146" s="213">
        <f>Q146*H146</f>
        <v>0</v>
      </c>
      <c r="S146" s="213">
        <v>0</v>
      </c>
      <c r="T146" s="214">
        <f>S146*H146</f>
        <v>0</v>
      </c>
      <c r="U146" s="40"/>
      <c r="V146" s="40"/>
      <c r="W146" s="40"/>
      <c r="X146" s="40"/>
      <c r="Y146" s="40"/>
      <c r="Z146" s="40"/>
      <c r="AA146" s="40"/>
      <c r="AB146" s="40"/>
      <c r="AC146" s="40"/>
      <c r="AD146" s="40"/>
      <c r="AE146" s="40"/>
      <c r="AR146" s="215" t="s">
        <v>85</v>
      </c>
      <c r="AT146" s="215" t="s">
        <v>130</v>
      </c>
      <c r="AU146" s="215" t="s">
        <v>85</v>
      </c>
      <c r="AY146" s="19" t="s">
        <v>129</v>
      </c>
      <c r="BE146" s="216">
        <f>IF(N146="základní",J146,0)</f>
        <v>0</v>
      </c>
      <c r="BF146" s="216">
        <f>IF(N146="snížená",J146,0)</f>
        <v>0</v>
      </c>
      <c r="BG146" s="216">
        <f>IF(N146="zákl. přenesená",J146,0)</f>
        <v>0</v>
      </c>
      <c r="BH146" s="216">
        <f>IF(N146="sníž. přenesená",J146,0)</f>
        <v>0</v>
      </c>
      <c r="BI146" s="216">
        <f>IF(N146="nulová",J146,0)</f>
        <v>0</v>
      </c>
      <c r="BJ146" s="19" t="s">
        <v>85</v>
      </c>
      <c r="BK146" s="216">
        <f>ROUND(I146*H146,2)</f>
        <v>0</v>
      </c>
      <c r="BL146" s="19" t="s">
        <v>85</v>
      </c>
      <c r="BM146" s="215" t="s">
        <v>230</v>
      </c>
    </row>
    <row r="147" s="2" customFormat="1">
      <c r="A147" s="40"/>
      <c r="B147" s="41"/>
      <c r="C147" s="42"/>
      <c r="D147" s="217" t="s">
        <v>135</v>
      </c>
      <c r="E147" s="42"/>
      <c r="F147" s="218" t="s">
        <v>231</v>
      </c>
      <c r="G147" s="42"/>
      <c r="H147" s="42"/>
      <c r="I147" s="219"/>
      <c r="J147" s="42"/>
      <c r="K147" s="42"/>
      <c r="L147" s="46"/>
      <c r="M147" s="220"/>
      <c r="N147" s="221"/>
      <c r="O147" s="86"/>
      <c r="P147" s="86"/>
      <c r="Q147" s="86"/>
      <c r="R147" s="86"/>
      <c r="S147" s="86"/>
      <c r="T147" s="87"/>
      <c r="U147" s="40"/>
      <c r="V147" s="40"/>
      <c r="W147" s="40"/>
      <c r="X147" s="40"/>
      <c r="Y147" s="40"/>
      <c r="Z147" s="40"/>
      <c r="AA147" s="40"/>
      <c r="AB147" s="40"/>
      <c r="AC147" s="40"/>
      <c r="AD147" s="40"/>
      <c r="AE147" s="40"/>
      <c r="AT147" s="19" t="s">
        <v>135</v>
      </c>
      <c r="AU147" s="19" t="s">
        <v>85</v>
      </c>
    </row>
    <row r="148" s="2" customFormat="1">
      <c r="A148" s="40"/>
      <c r="B148" s="41"/>
      <c r="C148" s="42"/>
      <c r="D148" s="217" t="s">
        <v>137</v>
      </c>
      <c r="E148" s="42"/>
      <c r="F148" s="222" t="s">
        <v>138</v>
      </c>
      <c r="G148" s="42"/>
      <c r="H148" s="42"/>
      <c r="I148" s="219"/>
      <c r="J148" s="42"/>
      <c r="K148" s="42"/>
      <c r="L148" s="46"/>
      <c r="M148" s="220"/>
      <c r="N148" s="221"/>
      <c r="O148" s="86"/>
      <c r="P148" s="86"/>
      <c r="Q148" s="86"/>
      <c r="R148" s="86"/>
      <c r="S148" s="86"/>
      <c r="T148" s="87"/>
      <c r="U148" s="40"/>
      <c r="V148" s="40"/>
      <c r="W148" s="40"/>
      <c r="X148" s="40"/>
      <c r="Y148" s="40"/>
      <c r="Z148" s="40"/>
      <c r="AA148" s="40"/>
      <c r="AB148" s="40"/>
      <c r="AC148" s="40"/>
      <c r="AD148" s="40"/>
      <c r="AE148" s="40"/>
      <c r="AT148" s="19" t="s">
        <v>137</v>
      </c>
      <c r="AU148" s="19" t="s">
        <v>85</v>
      </c>
    </row>
    <row r="149" s="12" customFormat="1" ht="25.92" customHeight="1">
      <c r="A149" s="12"/>
      <c r="B149" s="190"/>
      <c r="C149" s="191"/>
      <c r="D149" s="192" t="s">
        <v>76</v>
      </c>
      <c r="E149" s="193" t="s">
        <v>232</v>
      </c>
      <c r="F149" s="193" t="s">
        <v>233</v>
      </c>
      <c r="G149" s="191"/>
      <c r="H149" s="191"/>
      <c r="I149" s="194"/>
      <c r="J149" s="195">
        <f>BK149</f>
        <v>0</v>
      </c>
      <c r="K149" s="191"/>
      <c r="L149" s="196"/>
      <c r="M149" s="197"/>
      <c r="N149" s="198"/>
      <c r="O149" s="198"/>
      <c r="P149" s="199">
        <f>SUM(P150:P152)</f>
        <v>0</v>
      </c>
      <c r="Q149" s="198"/>
      <c r="R149" s="199">
        <f>SUM(R150:R152)</f>
        <v>0</v>
      </c>
      <c r="S149" s="198"/>
      <c r="T149" s="200">
        <f>SUM(T150:T152)</f>
        <v>0</v>
      </c>
      <c r="U149" s="12"/>
      <c r="V149" s="12"/>
      <c r="W149" s="12"/>
      <c r="X149" s="12"/>
      <c r="Y149" s="12"/>
      <c r="Z149" s="12"/>
      <c r="AA149" s="12"/>
      <c r="AB149" s="12"/>
      <c r="AC149" s="12"/>
      <c r="AD149" s="12"/>
      <c r="AE149" s="12"/>
      <c r="AR149" s="201" t="s">
        <v>85</v>
      </c>
      <c r="AT149" s="202" t="s">
        <v>76</v>
      </c>
      <c r="AU149" s="202" t="s">
        <v>77</v>
      </c>
      <c r="AY149" s="201" t="s">
        <v>129</v>
      </c>
      <c r="BK149" s="203">
        <f>SUM(BK150:BK152)</f>
        <v>0</v>
      </c>
    </row>
    <row r="150" s="2" customFormat="1" ht="16.5" customHeight="1">
      <c r="A150" s="40"/>
      <c r="B150" s="41"/>
      <c r="C150" s="204" t="s">
        <v>234</v>
      </c>
      <c r="D150" s="204" t="s">
        <v>130</v>
      </c>
      <c r="E150" s="205" t="s">
        <v>235</v>
      </c>
      <c r="F150" s="206" t="s">
        <v>236</v>
      </c>
      <c r="G150" s="207" t="s">
        <v>237</v>
      </c>
      <c r="H150" s="208">
        <v>1</v>
      </c>
      <c r="I150" s="209"/>
      <c r="J150" s="210">
        <f>ROUND(I150*H150,2)</f>
        <v>0</v>
      </c>
      <c r="K150" s="206" t="s">
        <v>21</v>
      </c>
      <c r="L150" s="46"/>
      <c r="M150" s="211" t="s">
        <v>21</v>
      </c>
      <c r="N150" s="212" t="s">
        <v>48</v>
      </c>
      <c r="O150" s="86"/>
      <c r="P150" s="213">
        <f>O150*H150</f>
        <v>0</v>
      </c>
      <c r="Q150" s="213">
        <v>0</v>
      </c>
      <c r="R150" s="213">
        <f>Q150*H150</f>
        <v>0</v>
      </c>
      <c r="S150" s="213">
        <v>0</v>
      </c>
      <c r="T150" s="214">
        <f>S150*H150</f>
        <v>0</v>
      </c>
      <c r="U150" s="40"/>
      <c r="V150" s="40"/>
      <c r="W150" s="40"/>
      <c r="X150" s="40"/>
      <c r="Y150" s="40"/>
      <c r="Z150" s="40"/>
      <c r="AA150" s="40"/>
      <c r="AB150" s="40"/>
      <c r="AC150" s="40"/>
      <c r="AD150" s="40"/>
      <c r="AE150" s="40"/>
      <c r="AR150" s="215" t="s">
        <v>85</v>
      </c>
      <c r="AT150" s="215" t="s">
        <v>130</v>
      </c>
      <c r="AU150" s="215" t="s">
        <v>85</v>
      </c>
      <c r="AY150" s="19" t="s">
        <v>129</v>
      </c>
      <c r="BE150" s="216">
        <f>IF(N150="základní",J150,0)</f>
        <v>0</v>
      </c>
      <c r="BF150" s="216">
        <f>IF(N150="snížená",J150,0)</f>
        <v>0</v>
      </c>
      <c r="BG150" s="216">
        <f>IF(N150="zákl. přenesená",J150,0)</f>
        <v>0</v>
      </c>
      <c r="BH150" s="216">
        <f>IF(N150="sníž. přenesená",J150,0)</f>
        <v>0</v>
      </c>
      <c r="BI150" s="216">
        <f>IF(N150="nulová",J150,0)</f>
        <v>0</v>
      </c>
      <c r="BJ150" s="19" t="s">
        <v>85</v>
      </c>
      <c r="BK150" s="216">
        <f>ROUND(I150*H150,2)</f>
        <v>0</v>
      </c>
      <c r="BL150" s="19" t="s">
        <v>85</v>
      </c>
      <c r="BM150" s="215" t="s">
        <v>238</v>
      </c>
    </row>
    <row r="151" s="2" customFormat="1">
      <c r="A151" s="40"/>
      <c r="B151" s="41"/>
      <c r="C151" s="42"/>
      <c r="D151" s="217" t="s">
        <v>135</v>
      </c>
      <c r="E151" s="42"/>
      <c r="F151" s="218" t="s">
        <v>236</v>
      </c>
      <c r="G151" s="42"/>
      <c r="H151" s="42"/>
      <c r="I151" s="219"/>
      <c r="J151" s="42"/>
      <c r="K151" s="42"/>
      <c r="L151" s="46"/>
      <c r="M151" s="220"/>
      <c r="N151" s="221"/>
      <c r="O151" s="86"/>
      <c r="P151" s="86"/>
      <c r="Q151" s="86"/>
      <c r="R151" s="86"/>
      <c r="S151" s="86"/>
      <c r="T151" s="87"/>
      <c r="U151" s="40"/>
      <c r="V151" s="40"/>
      <c r="W151" s="40"/>
      <c r="X151" s="40"/>
      <c r="Y151" s="40"/>
      <c r="Z151" s="40"/>
      <c r="AA151" s="40"/>
      <c r="AB151" s="40"/>
      <c r="AC151" s="40"/>
      <c r="AD151" s="40"/>
      <c r="AE151" s="40"/>
      <c r="AT151" s="19" t="s">
        <v>135</v>
      </c>
      <c r="AU151" s="19" t="s">
        <v>85</v>
      </c>
    </row>
    <row r="152" s="2" customFormat="1">
      <c r="A152" s="40"/>
      <c r="B152" s="41"/>
      <c r="C152" s="42"/>
      <c r="D152" s="217" t="s">
        <v>137</v>
      </c>
      <c r="E152" s="42"/>
      <c r="F152" s="222" t="s">
        <v>138</v>
      </c>
      <c r="G152" s="42"/>
      <c r="H152" s="42"/>
      <c r="I152" s="219"/>
      <c r="J152" s="42"/>
      <c r="K152" s="42"/>
      <c r="L152" s="46"/>
      <c r="M152" s="225"/>
      <c r="N152" s="226"/>
      <c r="O152" s="227"/>
      <c r="P152" s="227"/>
      <c r="Q152" s="227"/>
      <c r="R152" s="227"/>
      <c r="S152" s="227"/>
      <c r="T152" s="228"/>
      <c r="U152" s="40"/>
      <c r="V152" s="40"/>
      <c r="W152" s="40"/>
      <c r="X152" s="40"/>
      <c r="Y152" s="40"/>
      <c r="Z152" s="40"/>
      <c r="AA152" s="40"/>
      <c r="AB152" s="40"/>
      <c r="AC152" s="40"/>
      <c r="AD152" s="40"/>
      <c r="AE152" s="40"/>
      <c r="AT152" s="19" t="s">
        <v>137</v>
      </c>
      <c r="AU152" s="19" t="s">
        <v>85</v>
      </c>
    </row>
    <row r="153" s="2" customFormat="1" ht="6.96" customHeight="1">
      <c r="A153" s="40"/>
      <c r="B153" s="61"/>
      <c r="C153" s="62"/>
      <c r="D153" s="62"/>
      <c r="E153" s="62"/>
      <c r="F153" s="62"/>
      <c r="G153" s="62"/>
      <c r="H153" s="62"/>
      <c r="I153" s="62"/>
      <c r="J153" s="62"/>
      <c r="K153" s="62"/>
      <c r="L153" s="46"/>
      <c r="M153" s="40"/>
      <c r="O153" s="40"/>
      <c r="P153" s="40"/>
      <c r="Q153" s="40"/>
      <c r="R153" s="40"/>
      <c r="S153" s="40"/>
      <c r="T153" s="40"/>
      <c r="U153" s="40"/>
      <c r="V153" s="40"/>
      <c r="W153" s="40"/>
      <c r="X153" s="40"/>
      <c r="Y153" s="40"/>
      <c r="Z153" s="40"/>
      <c r="AA153" s="40"/>
      <c r="AB153" s="40"/>
      <c r="AC153" s="40"/>
      <c r="AD153" s="40"/>
      <c r="AE153" s="40"/>
    </row>
  </sheetData>
  <sheetProtection sheet="1" autoFilter="0" formatColumns="0" formatRows="0" objects="1" scenarios="1" spinCount="100000" saltValue="370OyCYrRB/yirqRmcvHjcRlfPUqHnaGZoJP8qUgfVazjfU19HLkZKFtC47H3o3L1PGd8FMc6xbJ4ESWhTihHA==" hashValue="+gWQ/ScBu27Bi2LQiGvvgVpXAqR+kBx//xYhDl6SspkLdyP3NFegAfto73kPoxhHiw3YwKoiDqSTFgjwdqcLPA==" algorithmName="SHA-512" password="CC35"/>
  <autoFilter ref="C86:K152"/>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90</v>
      </c>
    </row>
    <row r="3" s="1" customFormat="1" ht="6.96" customHeight="1">
      <c r="B3" s="130"/>
      <c r="C3" s="131"/>
      <c r="D3" s="131"/>
      <c r="E3" s="131"/>
      <c r="F3" s="131"/>
      <c r="G3" s="131"/>
      <c r="H3" s="131"/>
      <c r="I3" s="131"/>
      <c r="J3" s="131"/>
      <c r="K3" s="131"/>
      <c r="L3" s="22"/>
      <c r="AT3" s="19" t="s">
        <v>87</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MVE Žlutice - rekonstrukce technologie</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239</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21</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9. 2. 2021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28</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29</v>
      </c>
      <c r="F15" s="40"/>
      <c r="G15" s="40"/>
      <c r="H15" s="40"/>
      <c r="I15" s="134" t="s">
        <v>30</v>
      </c>
      <c r="J15" s="138" t="s">
        <v>31</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32</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30</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34</v>
      </c>
      <c r="E20" s="40"/>
      <c r="F20" s="40"/>
      <c r="G20" s="40"/>
      <c r="H20" s="40"/>
      <c r="I20" s="134" t="s">
        <v>27</v>
      </c>
      <c r="J20" s="138" t="s">
        <v>35</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36</v>
      </c>
      <c r="F21" s="40"/>
      <c r="G21" s="40"/>
      <c r="H21" s="40"/>
      <c r="I21" s="134" t="s">
        <v>30</v>
      </c>
      <c r="J21" s="138" t="s">
        <v>37</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39</v>
      </c>
      <c r="E23" s="40"/>
      <c r="F23" s="40"/>
      <c r="G23" s="40"/>
      <c r="H23" s="40"/>
      <c r="I23" s="134" t="s">
        <v>27</v>
      </c>
      <c r="J23" s="138" t="str">
        <f>IF('Rekapitulace stavby'!AN19="","",'Rekapitulace stavby'!AN19)</f>
        <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 xml:space="preserve"> </v>
      </c>
      <c r="F24" s="40"/>
      <c r="G24" s="40"/>
      <c r="H24" s="40"/>
      <c r="I24" s="134" t="s">
        <v>30</v>
      </c>
      <c r="J24" s="138" t="str">
        <f>IF('Rekapitulace stavby'!AN20="","",'Rekapitulace stavby'!AN20)</f>
        <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21</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ROUND((SUM(BE80:BE138)),  2)</f>
        <v>0</v>
      </c>
      <c r="G33" s="40"/>
      <c r="H33" s="40"/>
      <c r="I33" s="150">
        <v>0.20999999999999999</v>
      </c>
      <c r="J33" s="149">
        <f>ROUND(((SUM(BE80:BE138))*I33),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ROUND((SUM(BF80:BF138)),  2)</f>
        <v>0</v>
      </c>
      <c r="G34" s="40"/>
      <c r="H34" s="40"/>
      <c r="I34" s="150">
        <v>0.14999999999999999</v>
      </c>
      <c r="J34" s="149">
        <f>ROUND(((SUM(BF80:BF138))*I34),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ROUND((SUM(BG80:BG138)),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ROUND((SUM(BH80:BH138)),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ROUND((SUM(BI80:BI138)),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MVE Žlutice - rekonstrukce technologie</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PS 02 - Technologická část elektro</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na řece Střela (ř. km 66,7)</v>
      </c>
      <c r="G52" s="42"/>
      <c r="H52" s="42"/>
      <c r="I52" s="34" t="s">
        <v>24</v>
      </c>
      <c r="J52" s="74" t="str">
        <f>IF(J12="","",J12)</f>
        <v>9. 2. 2021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26</v>
      </c>
      <c r="D54" s="42"/>
      <c r="E54" s="42"/>
      <c r="F54" s="29" t="str">
        <f>E15</f>
        <v>Povodí Vltavy, státní podnik</v>
      </c>
      <c r="G54" s="42"/>
      <c r="H54" s="42"/>
      <c r="I54" s="34" t="s">
        <v>34</v>
      </c>
      <c r="J54" s="38" t="str">
        <f>E21</f>
        <v>AQUATIS a. s.</v>
      </c>
      <c r="K54" s="42"/>
      <c r="L54" s="136"/>
      <c r="S54" s="40"/>
      <c r="T54" s="40"/>
      <c r="U54" s="40"/>
      <c r="V54" s="40"/>
      <c r="W54" s="40"/>
      <c r="X54" s="40"/>
      <c r="Y54" s="40"/>
      <c r="Z54" s="40"/>
      <c r="AA54" s="40"/>
      <c r="AB54" s="40"/>
      <c r="AC54" s="40"/>
      <c r="AD54" s="40"/>
      <c r="AE54" s="40"/>
    </row>
    <row r="55" s="2" customFormat="1" ht="15.15" customHeight="1">
      <c r="A55" s="40"/>
      <c r="B55" s="41"/>
      <c r="C55" s="34" t="s">
        <v>32</v>
      </c>
      <c r="D55" s="42"/>
      <c r="E55" s="42"/>
      <c r="F55" s="29" t="str">
        <f>IF(E18="","",E18)</f>
        <v>Vyplň údaj</v>
      </c>
      <c r="G55" s="42"/>
      <c r="H55" s="42"/>
      <c r="I55" s="34" t="s">
        <v>39</v>
      </c>
      <c r="J55" s="38" t="str">
        <f>E24</f>
        <v xml:space="preserve"> </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102</v>
      </c>
      <c r="D57" s="164"/>
      <c r="E57" s="164"/>
      <c r="F57" s="164"/>
      <c r="G57" s="164"/>
      <c r="H57" s="164"/>
      <c r="I57" s="164"/>
      <c r="J57" s="165" t="s">
        <v>103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J80</f>
        <v>0</v>
      </c>
      <c r="K59" s="42"/>
      <c r="L59" s="136"/>
      <c r="S59" s="40"/>
      <c r="T59" s="40"/>
      <c r="U59" s="40"/>
      <c r="V59" s="40"/>
      <c r="W59" s="40"/>
      <c r="X59" s="40"/>
      <c r="Y59" s="40"/>
      <c r="Z59" s="40"/>
      <c r="AA59" s="40"/>
      <c r="AB59" s="40"/>
      <c r="AC59" s="40"/>
      <c r="AD59" s="40"/>
      <c r="AE59" s="40"/>
      <c r="AU59" s="19" t="s">
        <v>104</v>
      </c>
    </row>
    <row r="60" s="9" customFormat="1" ht="24.96" customHeight="1">
      <c r="A60" s="9"/>
      <c r="B60" s="167"/>
      <c r="C60" s="168"/>
      <c r="D60" s="169" t="s">
        <v>240</v>
      </c>
      <c r="E60" s="170"/>
      <c r="F60" s="170"/>
      <c r="G60" s="170"/>
      <c r="H60" s="170"/>
      <c r="I60" s="170"/>
      <c r="J60" s="171">
        <f>J81</f>
        <v>0</v>
      </c>
      <c r="K60" s="168"/>
      <c r="L60" s="172"/>
      <c r="S60" s="9"/>
      <c r="T60" s="9"/>
      <c r="U60" s="9"/>
      <c r="V60" s="9"/>
      <c r="W60" s="9"/>
      <c r="X60" s="9"/>
      <c r="Y60" s="9"/>
      <c r="Z60" s="9"/>
      <c r="AA60" s="9"/>
      <c r="AB60" s="9"/>
      <c r="AC60" s="9"/>
      <c r="AD60" s="9"/>
      <c r="AE60" s="9"/>
    </row>
    <row r="61" s="2" customFormat="1" ht="21.84" customHeight="1">
      <c r="A61" s="40"/>
      <c r="B61" s="41"/>
      <c r="C61" s="42"/>
      <c r="D61" s="42"/>
      <c r="E61" s="42"/>
      <c r="F61" s="42"/>
      <c r="G61" s="42"/>
      <c r="H61" s="42"/>
      <c r="I61" s="42"/>
      <c r="J61" s="42"/>
      <c r="K61" s="42"/>
      <c r="L61" s="136"/>
      <c r="S61" s="40"/>
      <c r="T61" s="40"/>
      <c r="U61" s="40"/>
      <c r="V61" s="40"/>
      <c r="W61" s="40"/>
      <c r="X61" s="40"/>
      <c r="Y61" s="40"/>
      <c r="Z61" s="40"/>
      <c r="AA61" s="40"/>
      <c r="AB61" s="40"/>
      <c r="AC61" s="40"/>
      <c r="AD61" s="40"/>
      <c r="AE61" s="40"/>
    </row>
    <row r="62" s="2" customFormat="1" ht="6.96" customHeight="1">
      <c r="A62" s="40"/>
      <c r="B62" s="61"/>
      <c r="C62" s="62"/>
      <c r="D62" s="62"/>
      <c r="E62" s="62"/>
      <c r="F62" s="62"/>
      <c r="G62" s="62"/>
      <c r="H62" s="62"/>
      <c r="I62" s="62"/>
      <c r="J62" s="62"/>
      <c r="K62" s="62"/>
      <c r="L62" s="136"/>
      <c r="S62" s="40"/>
      <c r="T62" s="40"/>
      <c r="U62" s="40"/>
      <c r="V62" s="40"/>
      <c r="W62" s="40"/>
      <c r="X62" s="40"/>
      <c r="Y62" s="40"/>
      <c r="Z62" s="40"/>
      <c r="AA62" s="40"/>
      <c r="AB62" s="40"/>
      <c r="AC62" s="40"/>
      <c r="AD62" s="40"/>
      <c r="AE62" s="40"/>
    </row>
    <row r="66" s="2" customFormat="1" ht="6.96" customHeight="1">
      <c r="A66" s="40"/>
      <c r="B66" s="63"/>
      <c r="C66" s="64"/>
      <c r="D66" s="64"/>
      <c r="E66" s="64"/>
      <c r="F66" s="64"/>
      <c r="G66" s="64"/>
      <c r="H66" s="64"/>
      <c r="I66" s="64"/>
      <c r="J66" s="64"/>
      <c r="K66" s="64"/>
      <c r="L66" s="136"/>
      <c r="S66" s="40"/>
      <c r="T66" s="40"/>
      <c r="U66" s="40"/>
      <c r="V66" s="40"/>
      <c r="W66" s="40"/>
      <c r="X66" s="40"/>
      <c r="Y66" s="40"/>
      <c r="Z66" s="40"/>
      <c r="AA66" s="40"/>
      <c r="AB66" s="40"/>
      <c r="AC66" s="40"/>
      <c r="AD66" s="40"/>
      <c r="AE66" s="40"/>
    </row>
    <row r="67" s="2" customFormat="1" ht="24.96" customHeight="1">
      <c r="A67" s="40"/>
      <c r="B67" s="41"/>
      <c r="C67" s="25" t="s">
        <v>113</v>
      </c>
      <c r="D67" s="42"/>
      <c r="E67" s="42"/>
      <c r="F67" s="42"/>
      <c r="G67" s="42"/>
      <c r="H67" s="42"/>
      <c r="I67" s="42"/>
      <c r="J67" s="42"/>
      <c r="K67" s="42"/>
      <c r="L67" s="136"/>
      <c r="S67" s="40"/>
      <c r="T67" s="40"/>
      <c r="U67" s="40"/>
      <c r="V67" s="40"/>
      <c r="W67" s="40"/>
      <c r="X67" s="40"/>
      <c r="Y67" s="40"/>
      <c r="Z67" s="40"/>
      <c r="AA67" s="40"/>
      <c r="AB67" s="40"/>
      <c r="AC67" s="40"/>
      <c r="AD67" s="40"/>
      <c r="AE67" s="40"/>
    </row>
    <row r="68" s="2" customFormat="1" ht="6.96" customHeight="1">
      <c r="A68" s="40"/>
      <c r="B68" s="41"/>
      <c r="C68" s="42"/>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12" customHeight="1">
      <c r="A69" s="40"/>
      <c r="B69" s="41"/>
      <c r="C69" s="34" t="s">
        <v>16</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16.5" customHeight="1">
      <c r="A70" s="40"/>
      <c r="B70" s="41"/>
      <c r="C70" s="42"/>
      <c r="D70" s="42"/>
      <c r="E70" s="162" t="str">
        <f>E7</f>
        <v>MVE Žlutice - rekonstrukce technologie</v>
      </c>
      <c r="F70" s="34"/>
      <c r="G70" s="34"/>
      <c r="H70" s="34"/>
      <c r="I70" s="42"/>
      <c r="J70" s="42"/>
      <c r="K70" s="42"/>
      <c r="L70" s="136"/>
      <c r="S70" s="40"/>
      <c r="T70" s="40"/>
      <c r="U70" s="40"/>
      <c r="V70" s="40"/>
      <c r="W70" s="40"/>
      <c r="X70" s="40"/>
      <c r="Y70" s="40"/>
      <c r="Z70" s="40"/>
      <c r="AA70" s="40"/>
      <c r="AB70" s="40"/>
      <c r="AC70" s="40"/>
      <c r="AD70" s="40"/>
      <c r="AE70" s="40"/>
    </row>
    <row r="71" s="2" customFormat="1" ht="12" customHeight="1">
      <c r="A71" s="40"/>
      <c r="B71" s="41"/>
      <c r="C71" s="34" t="s">
        <v>99</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71" t="str">
        <f>E9</f>
        <v>PS 02 - Technologická část elektro</v>
      </c>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2" customHeight="1">
      <c r="A74" s="40"/>
      <c r="B74" s="41"/>
      <c r="C74" s="34" t="s">
        <v>22</v>
      </c>
      <c r="D74" s="42"/>
      <c r="E74" s="42"/>
      <c r="F74" s="29" t="str">
        <f>F12</f>
        <v>na řece Střela (ř. km 66,7)</v>
      </c>
      <c r="G74" s="42"/>
      <c r="H74" s="42"/>
      <c r="I74" s="34" t="s">
        <v>24</v>
      </c>
      <c r="J74" s="74" t="str">
        <f>IF(J12="","",J12)</f>
        <v>9. 2. 2021</v>
      </c>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5.15" customHeight="1">
      <c r="A76" s="40"/>
      <c r="B76" s="41"/>
      <c r="C76" s="34" t="s">
        <v>26</v>
      </c>
      <c r="D76" s="42"/>
      <c r="E76" s="42"/>
      <c r="F76" s="29" t="str">
        <f>E15</f>
        <v>Povodí Vltavy, státní podnik</v>
      </c>
      <c r="G76" s="42"/>
      <c r="H76" s="42"/>
      <c r="I76" s="34" t="s">
        <v>34</v>
      </c>
      <c r="J76" s="38" t="str">
        <f>E21</f>
        <v>AQUATIS a. s.</v>
      </c>
      <c r="K76" s="42"/>
      <c r="L76" s="136"/>
      <c r="S76" s="40"/>
      <c r="T76" s="40"/>
      <c r="U76" s="40"/>
      <c r="V76" s="40"/>
      <c r="W76" s="40"/>
      <c r="X76" s="40"/>
      <c r="Y76" s="40"/>
      <c r="Z76" s="40"/>
      <c r="AA76" s="40"/>
      <c r="AB76" s="40"/>
      <c r="AC76" s="40"/>
      <c r="AD76" s="40"/>
      <c r="AE76" s="40"/>
    </row>
    <row r="77" s="2" customFormat="1" ht="15.15" customHeight="1">
      <c r="A77" s="40"/>
      <c r="B77" s="41"/>
      <c r="C77" s="34" t="s">
        <v>32</v>
      </c>
      <c r="D77" s="42"/>
      <c r="E77" s="42"/>
      <c r="F77" s="29" t="str">
        <f>IF(E18="","",E18)</f>
        <v>Vyplň údaj</v>
      </c>
      <c r="G77" s="42"/>
      <c r="H77" s="42"/>
      <c r="I77" s="34" t="s">
        <v>39</v>
      </c>
      <c r="J77" s="38" t="str">
        <f>E24</f>
        <v xml:space="preserve"> </v>
      </c>
      <c r="K77" s="42"/>
      <c r="L77" s="136"/>
      <c r="S77" s="40"/>
      <c r="T77" s="40"/>
      <c r="U77" s="40"/>
      <c r="V77" s="40"/>
      <c r="W77" s="40"/>
      <c r="X77" s="40"/>
      <c r="Y77" s="40"/>
      <c r="Z77" s="40"/>
      <c r="AA77" s="40"/>
      <c r="AB77" s="40"/>
      <c r="AC77" s="40"/>
      <c r="AD77" s="40"/>
      <c r="AE77" s="40"/>
    </row>
    <row r="78" s="2" customFormat="1" ht="10.32"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11" customFormat="1" ht="29.28" customHeight="1">
      <c r="A79" s="179"/>
      <c r="B79" s="180"/>
      <c r="C79" s="181" t="s">
        <v>114</v>
      </c>
      <c r="D79" s="182" t="s">
        <v>62</v>
      </c>
      <c r="E79" s="182" t="s">
        <v>58</v>
      </c>
      <c r="F79" s="182" t="s">
        <v>59</v>
      </c>
      <c r="G79" s="182" t="s">
        <v>115</v>
      </c>
      <c r="H79" s="182" t="s">
        <v>116</v>
      </c>
      <c r="I79" s="182" t="s">
        <v>117</v>
      </c>
      <c r="J79" s="182" t="s">
        <v>103</v>
      </c>
      <c r="K79" s="183" t="s">
        <v>118</v>
      </c>
      <c r="L79" s="184"/>
      <c r="M79" s="94" t="s">
        <v>21</v>
      </c>
      <c r="N79" s="95" t="s">
        <v>47</v>
      </c>
      <c r="O79" s="95" t="s">
        <v>119</v>
      </c>
      <c r="P79" s="95" t="s">
        <v>120</v>
      </c>
      <c r="Q79" s="95" t="s">
        <v>121</v>
      </c>
      <c r="R79" s="95" t="s">
        <v>122</v>
      </c>
      <c r="S79" s="95" t="s">
        <v>123</v>
      </c>
      <c r="T79" s="96" t="s">
        <v>124</v>
      </c>
      <c r="U79" s="179"/>
      <c r="V79" s="179"/>
      <c r="W79" s="179"/>
      <c r="X79" s="179"/>
      <c r="Y79" s="179"/>
      <c r="Z79" s="179"/>
      <c r="AA79" s="179"/>
      <c r="AB79" s="179"/>
      <c r="AC79" s="179"/>
      <c r="AD79" s="179"/>
      <c r="AE79" s="179"/>
    </row>
    <row r="80" s="2" customFormat="1" ht="22.8" customHeight="1">
      <c r="A80" s="40"/>
      <c r="B80" s="41"/>
      <c r="C80" s="101" t="s">
        <v>125</v>
      </c>
      <c r="D80" s="42"/>
      <c r="E80" s="42"/>
      <c r="F80" s="42"/>
      <c r="G80" s="42"/>
      <c r="H80" s="42"/>
      <c r="I80" s="42"/>
      <c r="J80" s="185">
        <f>BK80</f>
        <v>0</v>
      </c>
      <c r="K80" s="42"/>
      <c r="L80" s="46"/>
      <c r="M80" s="97"/>
      <c r="N80" s="186"/>
      <c r="O80" s="98"/>
      <c r="P80" s="187">
        <f>P81</f>
        <v>0</v>
      </c>
      <c r="Q80" s="98"/>
      <c r="R80" s="187">
        <f>R81</f>
        <v>0</v>
      </c>
      <c r="S80" s="98"/>
      <c r="T80" s="188">
        <f>T81</f>
        <v>0</v>
      </c>
      <c r="U80" s="40"/>
      <c r="V80" s="40"/>
      <c r="W80" s="40"/>
      <c r="X80" s="40"/>
      <c r="Y80" s="40"/>
      <c r="Z80" s="40"/>
      <c r="AA80" s="40"/>
      <c r="AB80" s="40"/>
      <c r="AC80" s="40"/>
      <c r="AD80" s="40"/>
      <c r="AE80" s="40"/>
      <c r="AT80" s="19" t="s">
        <v>76</v>
      </c>
      <c r="AU80" s="19" t="s">
        <v>104</v>
      </c>
      <c r="BK80" s="189">
        <f>BK81</f>
        <v>0</v>
      </c>
    </row>
    <row r="81" s="12" customFormat="1" ht="25.92" customHeight="1">
      <c r="A81" s="12"/>
      <c r="B81" s="190"/>
      <c r="C81" s="191"/>
      <c r="D81" s="192" t="s">
        <v>76</v>
      </c>
      <c r="E81" s="193" t="s">
        <v>241</v>
      </c>
      <c r="F81" s="193" t="s">
        <v>89</v>
      </c>
      <c r="G81" s="191"/>
      <c r="H81" s="191"/>
      <c r="I81" s="194"/>
      <c r="J81" s="195">
        <f>BK81</f>
        <v>0</v>
      </c>
      <c r="K81" s="191"/>
      <c r="L81" s="196"/>
      <c r="M81" s="197"/>
      <c r="N81" s="198"/>
      <c r="O81" s="198"/>
      <c r="P81" s="199">
        <f>SUM(P82:P138)</f>
        <v>0</v>
      </c>
      <c r="Q81" s="198"/>
      <c r="R81" s="199">
        <f>SUM(R82:R138)</f>
        <v>0</v>
      </c>
      <c r="S81" s="198"/>
      <c r="T81" s="200">
        <f>SUM(T82:T138)</f>
        <v>0</v>
      </c>
      <c r="U81" s="12"/>
      <c r="V81" s="12"/>
      <c r="W81" s="12"/>
      <c r="X81" s="12"/>
      <c r="Y81" s="12"/>
      <c r="Z81" s="12"/>
      <c r="AA81" s="12"/>
      <c r="AB81" s="12"/>
      <c r="AC81" s="12"/>
      <c r="AD81" s="12"/>
      <c r="AE81" s="12"/>
      <c r="AR81" s="201" t="s">
        <v>149</v>
      </c>
      <c r="AT81" s="202" t="s">
        <v>76</v>
      </c>
      <c r="AU81" s="202" t="s">
        <v>77</v>
      </c>
      <c r="AY81" s="201" t="s">
        <v>129</v>
      </c>
      <c r="BK81" s="203">
        <f>SUM(BK82:BK138)</f>
        <v>0</v>
      </c>
    </row>
    <row r="82" s="2" customFormat="1" ht="16.5" customHeight="1">
      <c r="A82" s="40"/>
      <c r="B82" s="41"/>
      <c r="C82" s="204" t="s">
        <v>85</v>
      </c>
      <c r="D82" s="204" t="s">
        <v>130</v>
      </c>
      <c r="E82" s="205" t="s">
        <v>242</v>
      </c>
      <c r="F82" s="206" t="s">
        <v>243</v>
      </c>
      <c r="G82" s="207" t="s">
        <v>244</v>
      </c>
      <c r="H82" s="208">
        <v>1</v>
      </c>
      <c r="I82" s="209"/>
      <c r="J82" s="210">
        <f>ROUND(I82*H82,2)</f>
        <v>0</v>
      </c>
      <c r="K82" s="206" t="s">
        <v>21</v>
      </c>
      <c r="L82" s="46"/>
      <c r="M82" s="211" t="s">
        <v>21</v>
      </c>
      <c r="N82" s="212" t="s">
        <v>48</v>
      </c>
      <c r="O82" s="86"/>
      <c r="P82" s="213">
        <f>O82*H82</f>
        <v>0</v>
      </c>
      <c r="Q82" s="213">
        <v>0</v>
      </c>
      <c r="R82" s="213">
        <f>Q82*H82</f>
        <v>0</v>
      </c>
      <c r="S82" s="213">
        <v>0</v>
      </c>
      <c r="T82" s="214">
        <f>S82*H82</f>
        <v>0</v>
      </c>
      <c r="U82" s="40"/>
      <c r="V82" s="40"/>
      <c r="W82" s="40"/>
      <c r="X82" s="40"/>
      <c r="Y82" s="40"/>
      <c r="Z82" s="40"/>
      <c r="AA82" s="40"/>
      <c r="AB82" s="40"/>
      <c r="AC82" s="40"/>
      <c r="AD82" s="40"/>
      <c r="AE82" s="40"/>
      <c r="AR82" s="215" t="s">
        <v>245</v>
      </c>
      <c r="AT82" s="215" t="s">
        <v>130</v>
      </c>
      <c r="AU82" s="215" t="s">
        <v>85</v>
      </c>
      <c r="AY82" s="19" t="s">
        <v>129</v>
      </c>
      <c r="BE82" s="216">
        <f>IF(N82="základní",J82,0)</f>
        <v>0</v>
      </c>
      <c r="BF82" s="216">
        <f>IF(N82="snížená",J82,0)</f>
        <v>0</v>
      </c>
      <c r="BG82" s="216">
        <f>IF(N82="zákl. přenesená",J82,0)</f>
        <v>0</v>
      </c>
      <c r="BH82" s="216">
        <f>IF(N82="sníž. přenesená",J82,0)</f>
        <v>0</v>
      </c>
      <c r="BI82" s="216">
        <f>IF(N82="nulová",J82,0)</f>
        <v>0</v>
      </c>
      <c r="BJ82" s="19" t="s">
        <v>85</v>
      </c>
      <c r="BK82" s="216">
        <f>ROUND(I82*H82,2)</f>
        <v>0</v>
      </c>
      <c r="BL82" s="19" t="s">
        <v>245</v>
      </c>
      <c r="BM82" s="215" t="s">
        <v>246</v>
      </c>
    </row>
    <row r="83" s="2" customFormat="1">
      <c r="A83" s="40"/>
      <c r="B83" s="41"/>
      <c r="C83" s="42"/>
      <c r="D83" s="217" t="s">
        <v>135</v>
      </c>
      <c r="E83" s="42"/>
      <c r="F83" s="218" t="s">
        <v>243</v>
      </c>
      <c r="G83" s="42"/>
      <c r="H83" s="42"/>
      <c r="I83" s="219"/>
      <c r="J83" s="42"/>
      <c r="K83" s="42"/>
      <c r="L83" s="46"/>
      <c r="M83" s="220"/>
      <c r="N83" s="221"/>
      <c r="O83" s="86"/>
      <c r="P83" s="86"/>
      <c r="Q83" s="86"/>
      <c r="R83" s="86"/>
      <c r="S83" s="86"/>
      <c r="T83" s="87"/>
      <c r="U83" s="40"/>
      <c r="V83" s="40"/>
      <c r="W83" s="40"/>
      <c r="X83" s="40"/>
      <c r="Y83" s="40"/>
      <c r="Z83" s="40"/>
      <c r="AA83" s="40"/>
      <c r="AB83" s="40"/>
      <c r="AC83" s="40"/>
      <c r="AD83" s="40"/>
      <c r="AE83" s="40"/>
      <c r="AT83" s="19" t="s">
        <v>135</v>
      </c>
      <c r="AU83" s="19" t="s">
        <v>85</v>
      </c>
    </row>
    <row r="84" s="2" customFormat="1">
      <c r="A84" s="40"/>
      <c r="B84" s="41"/>
      <c r="C84" s="42"/>
      <c r="D84" s="217" t="s">
        <v>137</v>
      </c>
      <c r="E84" s="42"/>
      <c r="F84" s="222" t="s">
        <v>247</v>
      </c>
      <c r="G84" s="42"/>
      <c r="H84" s="42"/>
      <c r="I84" s="219"/>
      <c r="J84" s="42"/>
      <c r="K84" s="42"/>
      <c r="L84" s="46"/>
      <c r="M84" s="220"/>
      <c r="N84" s="221"/>
      <c r="O84" s="86"/>
      <c r="P84" s="86"/>
      <c r="Q84" s="86"/>
      <c r="R84" s="86"/>
      <c r="S84" s="86"/>
      <c r="T84" s="87"/>
      <c r="U84" s="40"/>
      <c r="V84" s="40"/>
      <c r="W84" s="40"/>
      <c r="X84" s="40"/>
      <c r="Y84" s="40"/>
      <c r="Z84" s="40"/>
      <c r="AA84" s="40"/>
      <c r="AB84" s="40"/>
      <c r="AC84" s="40"/>
      <c r="AD84" s="40"/>
      <c r="AE84" s="40"/>
      <c r="AT84" s="19" t="s">
        <v>137</v>
      </c>
      <c r="AU84" s="19" t="s">
        <v>85</v>
      </c>
    </row>
    <row r="85" s="2" customFormat="1" ht="16.5" customHeight="1">
      <c r="A85" s="40"/>
      <c r="B85" s="41"/>
      <c r="C85" s="204" t="s">
        <v>87</v>
      </c>
      <c r="D85" s="204" t="s">
        <v>130</v>
      </c>
      <c r="E85" s="205" t="s">
        <v>248</v>
      </c>
      <c r="F85" s="206" t="s">
        <v>249</v>
      </c>
      <c r="G85" s="207" t="s">
        <v>244</v>
      </c>
      <c r="H85" s="208">
        <v>1</v>
      </c>
      <c r="I85" s="209"/>
      <c r="J85" s="210">
        <f>ROUND(I85*H85,2)</f>
        <v>0</v>
      </c>
      <c r="K85" s="206" t="s">
        <v>21</v>
      </c>
      <c r="L85" s="46"/>
      <c r="M85" s="211" t="s">
        <v>21</v>
      </c>
      <c r="N85" s="212" t="s">
        <v>48</v>
      </c>
      <c r="O85" s="86"/>
      <c r="P85" s="213">
        <f>O85*H85</f>
        <v>0</v>
      </c>
      <c r="Q85" s="213">
        <v>0</v>
      </c>
      <c r="R85" s="213">
        <f>Q85*H85</f>
        <v>0</v>
      </c>
      <c r="S85" s="213">
        <v>0</v>
      </c>
      <c r="T85" s="214">
        <f>S85*H85</f>
        <v>0</v>
      </c>
      <c r="U85" s="40"/>
      <c r="V85" s="40"/>
      <c r="W85" s="40"/>
      <c r="X85" s="40"/>
      <c r="Y85" s="40"/>
      <c r="Z85" s="40"/>
      <c r="AA85" s="40"/>
      <c r="AB85" s="40"/>
      <c r="AC85" s="40"/>
      <c r="AD85" s="40"/>
      <c r="AE85" s="40"/>
      <c r="AR85" s="215" t="s">
        <v>245</v>
      </c>
      <c r="AT85" s="215" t="s">
        <v>130</v>
      </c>
      <c r="AU85" s="215" t="s">
        <v>85</v>
      </c>
      <c r="AY85" s="19" t="s">
        <v>129</v>
      </c>
      <c r="BE85" s="216">
        <f>IF(N85="základní",J85,0)</f>
        <v>0</v>
      </c>
      <c r="BF85" s="216">
        <f>IF(N85="snížená",J85,0)</f>
        <v>0</v>
      </c>
      <c r="BG85" s="216">
        <f>IF(N85="zákl. přenesená",J85,0)</f>
        <v>0</v>
      </c>
      <c r="BH85" s="216">
        <f>IF(N85="sníž. přenesená",J85,0)</f>
        <v>0</v>
      </c>
      <c r="BI85" s="216">
        <f>IF(N85="nulová",J85,0)</f>
        <v>0</v>
      </c>
      <c r="BJ85" s="19" t="s">
        <v>85</v>
      </c>
      <c r="BK85" s="216">
        <f>ROUND(I85*H85,2)</f>
        <v>0</v>
      </c>
      <c r="BL85" s="19" t="s">
        <v>245</v>
      </c>
      <c r="BM85" s="215" t="s">
        <v>250</v>
      </c>
    </row>
    <row r="86" s="2" customFormat="1">
      <c r="A86" s="40"/>
      <c r="B86" s="41"/>
      <c r="C86" s="42"/>
      <c r="D86" s="217" t="s">
        <v>135</v>
      </c>
      <c r="E86" s="42"/>
      <c r="F86" s="218" t="s">
        <v>249</v>
      </c>
      <c r="G86" s="42"/>
      <c r="H86" s="42"/>
      <c r="I86" s="219"/>
      <c r="J86" s="42"/>
      <c r="K86" s="42"/>
      <c r="L86" s="46"/>
      <c r="M86" s="220"/>
      <c r="N86" s="221"/>
      <c r="O86" s="86"/>
      <c r="P86" s="86"/>
      <c r="Q86" s="86"/>
      <c r="R86" s="86"/>
      <c r="S86" s="86"/>
      <c r="T86" s="87"/>
      <c r="U86" s="40"/>
      <c r="V86" s="40"/>
      <c r="W86" s="40"/>
      <c r="X86" s="40"/>
      <c r="Y86" s="40"/>
      <c r="Z86" s="40"/>
      <c r="AA86" s="40"/>
      <c r="AB86" s="40"/>
      <c r="AC86" s="40"/>
      <c r="AD86" s="40"/>
      <c r="AE86" s="40"/>
      <c r="AT86" s="19" t="s">
        <v>135</v>
      </c>
      <c r="AU86" s="19" t="s">
        <v>85</v>
      </c>
    </row>
    <row r="87" s="2" customFormat="1">
      <c r="A87" s="40"/>
      <c r="B87" s="41"/>
      <c r="C87" s="42"/>
      <c r="D87" s="217" t="s">
        <v>137</v>
      </c>
      <c r="E87" s="42"/>
      <c r="F87" s="222" t="s">
        <v>247</v>
      </c>
      <c r="G87" s="42"/>
      <c r="H87" s="42"/>
      <c r="I87" s="219"/>
      <c r="J87" s="42"/>
      <c r="K87" s="42"/>
      <c r="L87" s="46"/>
      <c r="M87" s="220"/>
      <c r="N87" s="221"/>
      <c r="O87" s="86"/>
      <c r="P87" s="86"/>
      <c r="Q87" s="86"/>
      <c r="R87" s="86"/>
      <c r="S87" s="86"/>
      <c r="T87" s="87"/>
      <c r="U87" s="40"/>
      <c r="V87" s="40"/>
      <c r="W87" s="40"/>
      <c r="X87" s="40"/>
      <c r="Y87" s="40"/>
      <c r="Z87" s="40"/>
      <c r="AA87" s="40"/>
      <c r="AB87" s="40"/>
      <c r="AC87" s="40"/>
      <c r="AD87" s="40"/>
      <c r="AE87" s="40"/>
      <c r="AT87" s="19" t="s">
        <v>137</v>
      </c>
      <c r="AU87" s="19" t="s">
        <v>85</v>
      </c>
    </row>
    <row r="88" s="2" customFormat="1" ht="16.5" customHeight="1">
      <c r="A88" s="40"/>
      <c r="B88" s="41"/>
      <c r="C88" s="204" t="s">
        <v>128</v>
      </c>
      <c r="D88" s="204" t="s">
        <v>130</v>
      </c>
      <c r="E88" s="205" t="s">
        <v>251</v>
      </c>
      <c r="F88" s="206" t="s">
        <v>252</v>
      </c>
      <c r="G88" s="207" t="s">
        <v>244</v>
      </c>
      <c r="H88" s="208">
        <v>1</v>
      </c>
      <c r="I88" s="209"/>
      <c r="J88" s="210">
        <f>ROUND(I88*H88,2)</f>
        <v>0</v>
      </c>
      <c r="K88" s="206" t="s">
        <v>21</v>
      </c>
      <c r="L88" s="46"/>
      <c r="M88" s="211" t="s">
        <v>21</v>
      </c>
      <c r="N88" s="212" t="s">
        <v>48</v>
      </c>
      <c r="O88" s="86"/>
      <c r="P88" s="213">
        <f>O88*H88</f>
        <v>0</v>
      </c>
      <c r="Q88" s="213">
        <v>0</v>
      </c>
      <c r="R88" s="213">
        <f>Q88*H88</f>
        <v>0</v>
      </c>
      <c r="S88" s="213">
        <v>0</v>
      </c>
      <c r="T88" s="214">
        <f>S88*H88</f>
        <v>0</v>
      </c>
      <c r="U88" s="40"/>
      <c r="V88" s="40"/>
      <c r="W88" s="40"/>
      <c r="X88" s="40"/>
      <c r="Y88" s="40"/>
      <c r="Z88" s="40"/>
      <c r="AA88" s="40"/>
      <c r="AB88" s="40"/>
      <c r="AC88" s="40"/>
      <c r="AD88" s="40"/>
      <c r="AE88" s="40"/>
      <c r="AR88" s="215" t="s">
        <v>245</v>
      </c>
      <c r="AT88" s="215" t="s">
        <v>130</v>
      </c>
      <c r="AU88" s="215" t="s">
        <v>85</v>
      </c>
      <c r="AY88" s="19" t="s">
        <v>129</v>
      </c>
      <c r="BE88" s="216">
        <f>IF(N88="základní",J88,0)</f>
        <v>0</v>
      </c>
      <c r="BF88" s="216">
        <f>IF(N88="snížená",J88,0)</f>
        <v>0</v>
      </c>
      <c r="BG88" s="216">
        <f>IF(N88="zákl. přenesená",J88,0)</f>
        <v>0</v>
      </c>
      <c r="BH88" s="216">
        <f>IF(N88="sníž. přenesená",J88,0)</f>
        <v>0</v>
      </c>
      <c r="BI88" s="216">
        <f>IF(N88="nulová",J88,0)</f>
        <v>0</v>
      </c>
      <c r="BJ88" s="19" t="s">
        <v>85</v>
      </c>
      <c r="BK88" s="216">
        <f>ROUND(I88*H88,2)</f>
        <v>0</v>
      </c>
      <c r="BL88" s="19" t="s">
        <v>245</v>
      </c>
      <c r="BM88" s="215" t="s">
        <v>253</v>
      </c>
    </row>
    <row r="89" s="2" customFormat="1">
      <c r="A89" s="40"/>
      <c r="B89" s="41"/>
      <c r="C89" s="42"/>
      <c r="D89" s="217" t="s">
        <v>135</v>
      </c>
      <c r="E89" s="42"/>
      <c r="F89" s="218" t="s">
        <v>252</v>
      </c>
      <c r="G89" s="42"/>
      <c r="H89" s="42"/>
      <c r="I89" s="219"/>
      <c r="J89" s="42"/>
      <c r="K89" s="42"/>
      <c r="L89" s="46"/>
      <c r="M89" s="220"/>
      <c r="N89" s="221"/>
      <c r="O89" s="86"/>
      <c r="P89" s="86"/>
      <c r="Q89" s="86"/>
      <c r="R89" s="86"/>
      <c r="S89" s="86"/>
      <c r="T89" s="87"/>
      <c r="U89" s="40"/>
      <c r="V89" s="40"/>
      <c r="W89" s="40"/>
      <c r="X89" s="40"/>
      <c r="Y89" s="40"/>
      <c r="Z89" s="40"/>
      <c r="AA89" s="40"/>
      <c r="AB89" s="40"/>
      <c r="AC89" s="40"/>
      <c r="AD89" s="40"/>
      <c r="AE89" s="40"/>
      <c r="AT89" s="19" t="s">
        <v>135</v>
      </c>
      <c r="AU89" s="19" t="s">
        <v>85</v>
      </c>
    </row>
    <row r="90" s="2" customFormat="1">
      <c r="A90" s="40"/>
      <c r="B90" s="41"/>
      <c r="C90" s="42"/>
      <c r="D90" s="217" t="s">
        <v>137</v>
      </c>
      <c r="E90" s="42"/>
      <c r="F90" s="222" t="s">
        <v>247</v>
      </c>
      <c r="G90" s="42"/>
      <c r="H90" s="42"/>
      <c r="I90" s="219"/>
      <c r="J90" s="42"/>
      <c r="K90" s="42"/>
      <c r="L90" s="46"/>
      <c r="M90" s="220"/>
      <c r="N90" s="221"/>
      <c r="O90" s="86"/>
      <c r="P90" s="86"/>
      <c r="Q90" s="86"/>
      <c r="R90" s="86"/>
      <c r="S90" s="86"/>
      <c r="T90" s="87"/>
      <c r="U90" s="40"/>
      <c r="V90" s="40"/>
      <c r="W90" s="40"/>
      <c r="X90" s="40"/>
      <c r="Y90" s="40"/>
      <c r="Z90" s="40"/>
      <c r="AA90" s="40"/>
      <c r="AB90" s="40"/>
      <c r="AC90" s="40"/>
      <c r="AD90" s="40"/>
      <c r="AE90" s="40"/>
      <c r="AT90" s="19" t="s">
        <v>137</v>
      </c>
      <c r="AU90" s="19" t="s">
        <v>85</v>
      </c>
    </row>
    <row r="91" s="2" customFormat="1" ht="16.5" customHeight="1">
      <c r="A91" s="40"/>
      <c r="B91" s="41"/>
      <c r="C91" s="204" t="s">
        <v>149</v>
      </c>
      <c r="D91" s="204" t="s">
        <v>130</v>
      </c>
      <c r="E91" s="205" t="s">
        <v>254</v>
      </c>
      <c r="F91" s="206" t="s">
        <v>255</v>
      </c>
      <c r="G91" s="207" t="s">
        <v>244</v>
      </c>
      <c r="H91" s="208">
        <v>1</v>
      </c>
      <c r="I91" s="209"/>
      <c r="J91" s="210">
        <f>ROUND(I91*H91,2)</f>
        <v>0</v>
      </c>
      <c r="K91" s="206" t="s">
        <v>21</v>
      </c>
      <c r="L91" s="46"/>
      <c r="M91" s="211" t="s">
        <v>21</v>
      </c>
      <c r="N91" s="212" t="s">
        <v>48</v>
      </c>
      <c r="O91" s="86"/>
      <c r="P91" s="213">
        <f>O91*H91</f>
        <v>0</v>
      </c>
      <c r="Q91" s="213">
        <v>0</v>
      </c>
      <c r="R91" s="213">
        <f>Q91*H91</f>
        <v>0</v>
      </c>
      <c r="S91" s="213">
        <v>0</v>
      </c>
      <c r="T91" s="214">
        <f>S91*H91</f>
        <v>0</v>
      </c>
      <c r="U91" s="40"/>
      <c r="V91" s="40"/>
      <c r="W91" s="40"/>
      <c r="X91" s="40"/>
      <c r="Y91" s="40"/>
      <c r="Z91" s="40"/>
      <c r="AA91" s="40"/>
      <c r="AB91" s="40"/>
      <c r="AC91" s="40"/>
      <c r="AD91" s="40"/>
      <c r="AE91" s="40"/>
      <c r="AR91" s="215" t="s">
        <v>245</v>
      </c>
      <c r="AT91" s="215" t="s">
        <v>130</v>
      </c>
      <c r="AU91" s="215" t="s">
        <v>85</v>
      </c>
      <c r="AY91" s="19" t="s">
        <v>129</v>
      </c>
      <c r="BE91" s="216">
        <f>IF(N91="základní",J91,0)</f>
        <v>0</v>
      </c>
      <c r="BF91" s="216">
        <f>IF(N91="snížená",J91,0)</f>
        <v>0</v>
      </c>
      <c r="BG91" s="216">
        <f>IF(N91="zákl. přenesená",J91,0)</f>
        <v>0</v>
      </c>
      <c r="BH91" s="216">
        <f>IF(N91="sníž. přenesená",J91,0)</f>
        <v>0</v>
      </c>
      <c r="BI91" s="216">
        <f>IF(N91="nulová",J91,0)</f>
        <v>0</v>
      </c>
      <c r="BJ91" s="19" t="s">
        <v>85</v>
      </c>
      <c r="BK91" s="216">
        <f>ROUND(I91*H91,2)</f>
        <v>0</v>
      </c>
      <c r="BL91" s="19" t="s">
        <v>245</v>
      </c>
      <c r="BM91" s="215" t="s">
        <v>256</v>
      </c>
    </row>
    <row r="92" s="2" customFormat="1">
      <c r="A92" s="40"/>
      <c r="B92" s="41"/>
      <c r="C92" s="42"/>
      <c r="D92" s="217" t="s">
        <v>135</v>
      </c>
      <c r="E92" s="42"/>
      <c r="F92" s="218" t="s">
        <v>255</v>
      </c>
      <c r="G92" s="42"/>
      <c r="H92" s="42"/>
      <c r="I92" s="219"/>
      <c r="J92" s="42"/>
      <c r="K92" s="42"/>
      <c r="L92" s="46"/>
      <c r="M92" s="220"/>
      <c r="N92" s="221"/>
      <c r="O92" s="86"/>
      <c r="P92" s="86"/>
      <c r="Q92" s="86"/>
      <c r="R92" s="86"/>
      <c r="S92" s="86"/>
      <c r="T92" s="87"/>
      <c r="U92" s="40"/>
      <c r="V92" s="40"/>
      <c r="W92" s="40"/>
      <c r="X92" s="40"/>
      <c r="Y92" s="40"/>
      <c r="Z92" s="40"/>
      <c r="AA92" s="40"/>
      <c r="AB92" s="40"/>
      <c r="AC92" s="40"/>
      <c r="AD92" s="40"/>
      <c r="AE92" s="40"/>
      <c r="AT92" s="19" t="s">
        <v>135</v>
      </c>
      <c r="AU92" s="19" t="s">
        <v>85</v>
      </c>
    </row>
    <row r="93" s="2" customFormat="1">
      <c r="A93" s="40"/>
      <c r="B93" s="41"/>
      <c r="C93" s="42"/>
      <c r="D93" s="217" t="s">
        <v>137</v>
      </c>
      <c r="E93" s="42"/>
      <c r="F93" s="222" t="s">
        <v>247</v>
      </c>
      <c r="G93" s="42"/>
      <c r="H93" s="42"/>
      <c r="I93" s="219"/>
      <c r="J93" s="42"/>
      <c r="K93" s="42"/>
      <c r="L93" s="46"/>
      <c r="M93" s="220"/>
      <c r="N93" s="221"/>
      <c r="O93" s="86"/>
      <c r="P93" s="86"/>
      <c r="Q93" s="86"/>
      <c r="R93" s="86"/>
      <c r="S93" s="86"/>
      <c r="T93" s="87"/>
      <c r="U93" s="40"/>
      <c r="V93" s="40"/>
      <c r="W93" s="40"/>
      <c r="X93" s="40"/>
      <c r="Y93" s="40"/>
      <c r="Z93" s="40"/>
      <c r="AA93" s="40"/>
      <c r="AB93" s="40"/>
      <c r="AC93" s="40"/>
      <c r="AD93" s="40"/>
      <c r="AE93" s="40"/>
      <c r="AT93" s="19" t="s">
        <v>137</v>
      </c>
      <c r="AU93" s="19" t="s">
        <v>85</v>
      </c>
    </row>
    <row r="94" s="2" customFormat="1" ht="16.5" customHeight="1">
      <c r="A94" s="40"/>
      <c r="B94" s="41"/>
      <c r="C94" s="204" t="s">
        <v>156</v>
      </c>
      <c r="D94" s="204" t="s">
        <v>130</v>
      </c>
      <c r="E94" s="205" t="s">
        <v>257</v>
      </c>
      <c r="F94" s="206" t="s">
        <v>258</v>
      </c>
      <c r="G94" s="207" t="s">
        <v>259</v>
      </c>
      <c r="H94" s="208">
        <v>1</v>
      </c>
      <c r="I94" s="209"/>
      <c r="J94" s="210">
        <f>ROUND(I94*H94,2)</f>
        <v>0</v>
      </c>
      <c r="K94" s="206" t="s">
        <v>21</v>
      </c>
      <c r="L94" s="46"/>
      <c r="M94" s="211" t="s">
        <v>21</v>
      </c>
      <c r="N94" s="212" t="s">
        <v>48</v>
      </c>
      <c r="O94" s="86"/>
      <c r="P94" s="213">
        <f>O94*H94</f>
        <v>0</v>
      </c>
      <c r="Q94" s="213">
        <v>0</v>
      </c>
      <c r="R94" s="213">
        <f>Q94*H94</f>
        <v>0</v>
      </c>
      <c r="S94" s="213">
        <v>0</v>
      </c>
      <c r="T94" s="214">
        <f>S94*H94</f>
        <v>0</v>
      </c>
      <c r="U94" s="40"/>
      <c r="V94" s="40"/>
      <c r="W94" s="40"/>
      <c r="X94" s="40"/>
      <c r="Y94" s="40"/>
      <c r="Z94" s="40"/>
      <c r="AA94" s="40"/>
      <c r="AB94" s="40"/>
      <c r="AC94" s="40"/>
      <c r="AD94" s="40"/>
      <c r="AE94" s="40"/>
      <c r="AR94" s="215" t="s">
        <v>245</v>
      </c>
      <c r="AT94" s="215" t="s">
        <v>130</v>
      </c>
      <c r="AU94" s="215" t="s">
        <v>85</v>
      </c>
      <c r="AY94" s="19" t="s">
        <v>129</v>
      </c>
      <c r="BE94" s="216">
        <f>IF(N94="základní",J94,0)</f>
        <v>0</v>
      </c>
      <c r="BF94" s="216">
        <f>IF(N94="snížená",J94,0)</f>
        <v>0</v>
      </c>
      <c r="BG94" s="216">
        <f>IF(N94="zákl. přenesená",J94,0)</f>
        <v>0</v>
      </c>
      <c r="BH94" s="216">
        <f>IF(N94="sníž. přenesená",J94,0)</f>
        <v>0</v>
      </c>
      <c r="BI94" s="216">
        <f>IF(N94="nulová",J94,0)</f>
        <v>0</v>
      </c>
      <c r="BJ94" s="19" t="s">
        <v>85</v>
      </c>
      <c r="BK94" s="216">
        <f>ROUND(I94*H94,2)</f>
        <v>0</v>
      </c>
      <c r="BL94" s="19" t="s">
        <v>245</v>
      </c>
      <c r="BM94" s="215" t="s">
        <v>260</v>
      </c>
    </row>
    <row r="95" s="2" customFormat="1">
      <c r="A95" s="40"/>
      <c r="B95" s="41"/>
      <c r="C95" s="42"/>
      <c r="D95" s="217" t="s">
        <v>135</v>
      </c>
      <c r="E95" s="42"/>
      <c r="F95" s="218" t="s">
        <v>258</v>
      </c>
      <c r="G95" s="42"/>
      <c r="H95" s="42"/>
      <c r="I95" s="219"/>
      <c r="J95" s="42"/>
      <c r="K95" s="42"/>
      <c r="L95" s="46"/>
      <c r="M95" s="220"/>
      <c r="N95" s="221"/>
      <c r="O95" s="86"/>
      <c r="P95" s="86"/>
      <c r="Q95" s="86"/>
      <c r="R95" s="86"/>
      <c r="S95" s="86"/>
      <c r="T95" s="87"/>
      <c r="U95" s="40"/>
      <c r="V95" s="40"/>
      <c r="W95" s="40"/>
      <c r="X95" s="40"/>
      <c r="Y95" s="40"/>
      <c r="Z95" s="40"/>
      <c r="AA95" s="40"/>
      <c r="AB95" s="40"/>
      <c r="AC95" s="40"/>
      <c r="AD95" s="40"/>
      <c r="AE95" s="40"/>
      <c r="AT95" s="19" t="s">
        <v>135</v>
      </c>
      <c r="AU95" s="19" t="s">
        <v>85</v>
      </c>
    </row>
    <row r="96" s="2" customFormat="1">
      <c r="A96" s="40"/>
      <c r="B96" s="41"/>
      <c r="C96" s="42"/>
      <c r="D96" s="217" t="s">
        <v>137</v>
      </c>
      <c r="E96" s="42"/>
      <c r="F96" s="222" t="s">
        <v>247</v>
      </c>
      <c r="G96" s="42"/>
      <c r="H96" s="42"/>
      <c r="I96" s="219"/>
      <c r="J96" s="42"/>
      <c r="K96" s="42"/>
      <c r="L96" s="46"/>
      <c r="M96" s="220"/>
      <c r="N96" s="221"/>
      <c r="O96" s="86"/>
      <c r="P96" s="86"/>
      <c r="Q96" s="86"/>
      <c r="R96" s="86"/>
      <c r="S96" s="86"/>
      <c r="T96" s="87"/>
      <c r="U96" s="40"/>
      <c r="V96" s="40"/>
      <c r="W96" s="40"/>
      <c r="X96" s="40"/>
      <c r="Y96" s="40"/>
      <c r="Z96" s="40"/>
      <c r="AA96" s="40"/>
      <c r="AB96" s="40"/>
      <c r="AC96" s="40"/>
      <c r="AD96" s="40"/>
      <c r="AE96" s="40"/>
      <c r="AT96" s="19" t="s">
        <v>137</v>
      </c>
      <c r="AU96" s="19" t="s">
        <v>85</v>
      </c>
    </row>
    <row r="97" s="2" customFormat="1" ht="16.5" customHeight="1">
      <c r="A97" s="40"/>
      <c r="B97" s="41"/>
      <c r="C97" s="204" t="s">
        <v>162</v>
      </c>
      <c r="D97" s="204" t="s">
        <v>130</v>
      </c>
      <c r="E97" s="205" t="s">
        <v>261</v>
      </c>
      <c r="F97" s="206" t="s">
        <v>262</v>
      </c>
      <c r="G97" s="207" t="s">
        <v>259</v>
      </c>
      <c r="H97" s="208">
        <v>1</v>
      </c>
      <c r="I97" s="209"/>
      <c r="J97" s="210">
        <f>ROUND(I97*H97,2)</f>
        <v>0</v>
      </c>
      <c r="K97" s="206" t="s">
        <v>21</v>
      </c>
      <c r="L97" s="46"/>
      <c r="M97" s="211" t="s">
        <v>21</v>
      </c>
      <c r="N97" s="212" t="s">
        <v>48</v>
      </c>
      <c r="O97" s="86"/>
      <c r="P97" s="213">
        <f>O97*H97</f>
        <v>0</v>
      </c>
      <c r="Q97" s="213">
        <v>0</v>
      </c>
      <c r="R97" s="213">
        <f>Q97*H97</f>
        <v>0</v>
      </c>
      <c r="S97" s="213">
        <v>0</v>
      </c>
      <c r="T97" s="214">
        <f>S97*H97</f>
        <v>0</v>
      </c>
      <c r="U97" s="40"/>
      <c r="V97" s="40"/>
      <c r="W97" s="40"/>
      <c r="X97" s="40"/>
      <c r="Y97" s="40"/>
      <c r="Z97" s="40"/>
      <c r="AA97" s="40"/>
      <c r="AB97" s="40"/>
      <c r="AC97" s="40"/>
      <c r="AD97" s="40"/>
      <c r="AE97" s="40"/>
      <c r="AR97" s="215" t="s">
        <v>245</v>
      </c>
      <c r="AT97" s="215" t="s">
        <v>130</v>
      </c>
      <c r="AU97" s="215" t="s">
        <v>85</v>
      </c>
      <c r="AY97" s="19" t="s">
        <v>129</v>
      </c>
      <c r="BE97" s="216">
        <f>IF(N97="základní",J97,0)</f>
        <v>0</v>
      </c>
      <c r="BF97" s="216">
        <f>IF(N97="snížená",J97,0)</f>
        <v>0</v>
      </c>
      <c r="BG97" s="216">
        <f>IF(N97="zákl. přenesená",J97,0)</f>
        <v>0</v>
      </c>
      <c r="BH97" s="216">
        <f>IF(N97="sníž. přenesená",J97,0)</f>
        <v>0</v>
      </c>
      <c r="BI97" s="216">
        <f>IF(N97="nulová",J97,0)</f>
        <v>0</v>
      </c>
      <c r="BJ97" s="19" t="s">
        <v>85</v>
      </c>
      <c r="BK97" s="216">
        <f>ROUND(I97*H97,2)</f>
        <v>0</v>
      </c>
      <c r="BL97" s="19" t="s">
        <v>245</v>
      </c>
      <c r="BM97" s="215" t="s">
        <v>263</v>
      </c>
    </row>
    <row r="98" s="2" customFormat="1">
      <c r="A98" s="40"/>
      <c r="B98" s="41"/>
      <c r="C98" s="42"/>
      <c r="D98" s="217" t="s">
        <v>135</v>
      </c>
      <c r="E98" s="42"/>
      <c r="F98" s="218" t="s">
        <v>262</v>
      </c>
      <c r="G98" s="42"/>
      <c r="H98" s="42"/>
      <c r="I98" s="219"/>
      <c r="J98" s="42"/>
      <c r="K98" s="42"/>
      <c r="L98" s="46"/>
      <c r="M98" s="220"/>
      <c r="N98" s="221"/>
      <c r="O98" s="86"/>
      <c r="P98" s="86"/>
      <c r="Q98" s="86"/>
      <c r="R98" s="86"/>
      <c r="S98" s="86"/>
      <c r="T98" s="87"/>
      <c r="U98" s="40"/>
      <c r="V98" s="40"/>
      <c r="W98" s="40"/>
      <c r="X98" s="40"/>
      <c r="Y98" s="40"/>
      <c r="Z98" s="40"/>
      <c r="AA98" s="40"/>
      <c r="AB98" s="40"/>
      <c r="AC98" s="40"/>
      <c r="AD98" s="40"/>
      <c r="AE98" s="40"/>
      <c r="AT98" s="19" t="s">
        <v>135</v>
      </c>
      <c r="AU98" s="19" t="s">
        <v>85</v>
      </c>
    </row>
    <row r="99" s="2" customFormat="1">
      <c r="A99" s="40"/>
      <c r="B99" s="41"/>
      <c r="C99" s="42"/>
      <c r="D99" s="217" t="s">
        <v>137</v>
      </c>
      <c r="E99" s="42"/>
      <c r="F99" s="222" t="s">
        <v>247</v>
      </c>
      <c r="G99" s="42"/>
      <c r="H99" s="42"/>
      <c r="I99" s="219"/>
      <c r="J99" s="42"/>
      <c r="K99" s="42"/>
      <c r="L99" s="46"/>
      <c r="M99" s="220"/>
      <c r="N99" s="221"/>
      <c r="O99" s="86"/>
      <c r="P99" s="86"/>
      <c r="Q99" s="86"/>
      <c r="R99" s="86"/>
      <c r="S99" s="86"/>
      <c r="T99" s="87"/>
      <c r="U99" s="40"/>
      <c r="V99" s="40"/>
      <c r="W99" s="40"/>
      <c r="X99" s="40"/>
      <c r="Y99" s="40"/>
      <c r="Z99" s="40"/>
      <c r="AA99" s="40"/>
      <c r="AB99" s="40"/>
      <c r="AC99" s="40"/>
      <c r="AD99" s="40"/>
      <c r="AE99" s="40"/>
      <c r="AT99" s="19" t="s">
        <v>137</v>
      </c>
      <c r="AU99" s="19" t="s">
        <v>85</v>
      </c>
    </row>
    <row r="100" s="2" customFormat="1" ht="16.5" customHeight="1">
      <c r="A100" s="40"/>
      <c r="B100" s="41"/>
      <c r="C100" s="204" t="s">
        <v>167</v>
      </c>
      <c r="D100" s="204" t="s">
        <v>130</v>
      </c>
      <c r="E100" s="205" t="s">
        <v>264</v>
      </c>
      <c r="F100" s="206" t="s">
        <v>265</v>
      </c>
      <c r="G100" s="207" t="s">
        <v>259</v>
      </c>
      <c r="H100" s="208">
        <v>1</v>
      </c>
      <c r="I100" s="209"/>
      <c r="J100" s="210">
        <f>ROUND(I100*H100,2)</f>
        <v>0</v>
      </c>
      <c r="K100" s="206" t="s">
        <v>21</v>
      </c>
      <c r="L100" s="46"/>
      <c r="M100" s="211" t="s">
        <v>21</v>
      </c>
      <c r="N100" s="212" t="s">
        <v>48</v>
      </c>
      <c r="O100" s="86"/>
      <c r="P100" s="213">
        <f>O100*H100</f>
        <v>0</v>
      </c>
      <c r="Q100" s="213">
        <v>0</v>
      </c>
      <c r="R100" s="213">
        <f>Q100*H100</f>
        <v>0</v>
      </c>
      <c r="S100" s="213">
        <v>0</v>
      </c>
      <c r="T100" s="214">
        <f>S100*H100</f>
        <v>0</v>
      </c>
      <c r="U100" s="40"/>
      <c r="V100" s="40"/>
      <c r="W100" s="40"/>
      <c r="X100" s="40"/>
      <c r="Y100" s="40"/>
      <c r="Z100" s="40"/>
      <c r="AA100" s="40"/>
      <c r="AB100" s="40"/>
      <c r="AC100" s="40"/>
      <c r="AD100" s="40"/>
      <c r="AE100" s="40"/>
      <c r="AR100" s="215" t="s">
        <v>245</v>
      </c>
      <c r="AT100" s="215" t="s">
        <v>130</v>
      </c>
      <c r="AU100" s="215" t="s">
        <v>85</v>
      </c>
      <c r="AY100" s="19" t="s">
        <v>129</v>
      </c>
      <c r="BE100" s="216">
        <f>IF(N100="základní",J100,0)</f>
        <v>0</v>
      </c>
      <c r="BF100" s="216">
        <f>IF(N100="snížená",J100,0)</f>
        <v>0</v>
      </c>
      <c r="BG100" s="216">
        <f>IF(N100="zákl. přenesená",J100,0)</f>
        <v>0</v>
      </c>
      <c r="BH100" s="216">
        <f>IF(N100="sníž. přenesená",J100,0)</f>
        <v>0</v>
      </c>
      <c r="BI100" s="216">
        <f>IF(N100="nulová",J100,0)</f>
        <v>0</v>
      </c>
      <c r="BJ100" s="19" t="s">
        <v>85</v>
      </c>
      <c r="BK100" s="216">
        <f>ROUND(I100*H100,2)</f>
        <v>0</v>
      </c>
      <c r="BL100" s="19" t="s">
        <v>245</v>
      </c>
      <c r="BM100" s="215" t="s">
        <v>266</v>
      </c>
    </row>
    <row r="101" s="2" customFormat="1">
      <c r="A101" s="40"/>
      <c r="B101" s="41"/>
      <c r="C101" s="42"/>
      <c r="D101" s="217" t="s">
        <v>135</v>
      </c>
      <c r="E101" s="42"/>
      <c r="F101" s="218" t="s">
        <v>265</v>
      </c>
      <c r="G101" s="42"/>
      <c r="H101" s="42"/>
      <c r="I101" s="219"/>
      <c r="J101" s="42"/>
      <c r="K101" s="42"/>
      <c r="L101" s="46"/>
      <c r="M101" s="220"/>
      <c r="N101" s="221"/>
      <c r="O101" s="86"/>
      <c r="P101" s="86"/>
      <c r="Q101" s="86"/>
      <c r="R101" s="86"/>
      <c r="S101" s="86"/>
      <c r="T101" s="87"/>
      <c r="U101" s="40"/>
      <c r="V101" s="40"/>
      <c r="W101" s="40"/>
      <c r="X101" s="40"/>
      <c r="Y101" s="40"/>
      <c r="Z101" s="40"/>
      <c r="AA101" s="40"/>
      <c r="AB101" s="40"/>
      <c r="AC101" s="40"/>
      <c r="AD101" s="40"/>
      <c r="AE101" s="40"/>
      <c r="AT101" s="19" t="s">
        <v>135</v>
      </c>
      <c r="AU101" s="19" t="s">
        <v>85</v>
      </c>
    </row>
    <row r="102" s="2" customFormat="1">
      <c r="A102" s="40"/>
      <c r="B102" s="41"/>
      <c r="C102" s="42"/>
      <c r="D102" s="217" t="s">
        <v>137</v>
      </c>
      <c r="E102" s="42"/>
      <c r="F102" s="222" t="s">
        <v>247</v>
      </c>
      <c r="G102" s="42"/>
      <c r="H102" s="42"/>
      <c r="I102" s="219"/>
      <c r="J102" s="42"/>
      <c r="K102" s="42"/>
      <c r="L102" s="46"/>
      <c r="M102" s="220"/>
      <c r="N102" s="221"/>
      <c r="O102" s="86"/>
      <c r="P102" s="86"/>
      <c r="Q102" s="86"/>
      <c r="R102" s="86"/>
      <c r="S102" s="86"/>
      <c r="T102" s="87"/>
      <c r="U102" s="40"/>
      <c r="V102" s="40"/>
      <c r="W102" s="40"/>
      <c r="X102" s="40"/>
      <c r="Y102" s="40"/>
      <c r="Z102" s="40"/>
      <c r="AA102" s="40"/>
      <c r="AB102" s="40"/>
      <c r="AC102" s="40"/>
      <c r="AD102" s="40"/>
      <c r="AE102" s="40"/>
      <c r="AT102" s="19" t="s">
        <v>137</v>
      </c>
      <c r="AU102" s="19" t="s">
        <v>85</v>
      </c>
    </row>
    <row r="103" s="2" customFormat="1" ht="16.5" customHeight="1">
      <c r="A103" s="40"/>
      <c r="B103" s="41"/>
      <c r="C103" s="204" t="s">
        <v>172</v>
      </c>
      <c r="D103" s="204" t="s">
        <v>130</v>
      </c>
      <c r="E103" s="205" t="s">
        <v>267</v>
      </c>
      <c r="F103" s="206" t="s">
        <v>268</v>
      </c>
      <c r="G103" s="207" t="s">
        <v>259</v>
      </c>
      <c r="H103" s="208">
        <v>1</v>
      </c>
      <c r="I103" s="209"/>
      <c r="J103" s="210">
        <f>ROUND(I103*H103,2)</f>
        <v>0</v>
      </c>
      <c r="K103" s="206" t="s">
        <v>21</v>
      </c>
      <c r="L103" s="46"/>
      <c r="M103" s="211" t="s">
        <v>21</v>
      </c>
      <c r="N103" s="212" t="s">
        <v>48</v>
      </c>
      <c r="O103" s="86"/>
      <c r="P103" s="213">
        <f>O103*H103</f>
        <v>0</v>
      </c>
      <c r="Q103" s="213">
        <v>0</v>
      </c>
      <c r="R103" s="213">
        <f>Q103*H103</f>
        <v>0</v>
      </c>
      <c r="S103" s="213">
        <v>0</v>
      </c>
      <c r="T103" s="214">
        <f>S103*H103</f>
        <v>0</v>
      </c>
      <c r="U103" s="40"/>
      <c r="V103" s="40"/>
      <c r="W103" s="40"/>
      <c r="X103" s="40"/>
      <c r="Y103" s="40"/>
      <c r="Z103" s="40"/>
      <c r="AA103" s="40"/>
      <c r="AB103" s="40"/>
      <c r="AC103" s="40"/>
      <c r="AD103" s="40"/>
      <c r="AE103" s="40"/>
      <c r="AR103" s="215" t="s">
        <v>245</v>
      </c>
      <c r="AT103" s="215" t="s">
        <v>130</v>
      </c>
      <c r="AU103" s="215" t="s">
        <v>85</v>
      </c>
      <c r="AY103" s="19" t="s">
        <v>129</v>
      </c>
      <c r="BE103" s="216">
        <f>IF(N103="základní",J103,0)</f>
        <v>0</v>
      </c>
      <c r="BF103" s="216">
        <f>IF(N103="snížená",J103,0)</f>
        <v>0</v>
      </c>
      <c r="BG103" s="216">
        <f>IF(N103="zákl. přenesená",J103,0)</f>
        <v>0</v>
      </c>
      <c r="BH103" s="216">
        <f>IF(N103="sníž. přenesená",J103,0)</f>
        <v>0</v>
      </c>
      <c r="BI103" s="216">
        <f>IF(N103="nulová",J103,0)</f>
        <v>0</v>
      </c>
      <c r="BJ103" s="19" t="s">
        <v>85</v>
      </c>
      <c r="BK103" s="216">
        <f>ROUND(I103*H103,2)</f>
        <v>0</v>
      </c>
      <c r="BL103" s="19" t="s">
        <v>245</v>
      </c>
      <c r="BM103" s="215" t="s">
        <v>269</v>
      </c>
    </row>
    <row r="104" s="2" customFormat="1">
      <c r="A104" s="40"/>
      <c r="B104" s="41"/>
      <c r="C104" s="42"/>
      <c r="D104" s="217" t="s">
        <v>135</v>
      </c>
      <c r="E104" s="42"/>
      <c r="F104" s="218" t="s">
        <v>268</v>
      </c>
      <c r="G104" s="42"/>
      <c r="H104" s="42"/>
      <c r="I104" s="219"/>
      <c r="J104" s="42"/>
      <c r="K104" s="42"/>
      <c r="L104" s="46"/>
      <c r="M104" s="220"/>
      <c r="N104" s="221"/>
      <c r="O104" s="86"/>
      <c r="P104" s="86"/>
      <c r="Q104" s="86"/>
      <c r="R104" s="86"/>
      <c r="S104" s="86"/>
      <c r="T104" s="87"/>
      <c r="U104" s="40"/>
      <c r="V104" s="40"/>
      <c r="W104" s="40"/>
      <c r="X104" s="40"/>
      <c r="Y104" s="40"/>
      <c r="Z104" s="40"/>
      <c r="AA104" s="40"/>
      <c r="AB104" s="40"/>
      <c r="AC104" s="40"/>
      <c r="AD104" s="40"/>
      <c r="AE104" s="40"/>
      <c r="AT104" s="19" t="s">
        <v>135</v>
      </c>
      <c r="AU104" s="19" t="s">
        <v>85</v>
      </c>
    </row>
    <row r="105" s="2" customFormat="1">
      <c r="A105" s="40"/>
      <c r="B105" s="41"/>
      <c r="C105" s="42"/>
      <c r="D105" s="217" t="s">
        <v>137</v>
      </c>
      <c r="E105" s="42"/>
      <c r="F105" s="222" t="s">
        <v>247</v>
      </c>
      <c r="G105" s="42"/>
      <c r="H105" s="42"/>
      <c r="I105" s="219"/>
      <c r="J105" s="42"/>
      <c r="K105" s="42"/>
      <c r="L105" s="46"/>
      <c r="M105" s="220"/>
      <c r="N105" s="221"/>
      <c r="O105" s="86"/>
      <c r="P105" s="86"/>
      <c r="Q105" s="86"/>
      <c r="R105" s="86"/>
      <c r="S105" s="86"/>
      <c r="T105" s="87"/>
      <c r="U105" s="40"/>
      <c r="V105" s="40"/>
      <c r="W105" s="40"/>
      <c r="X105" s="40"/>
      <c r="Y105" s="40"/>
      <c r="Z105" s="40"/>
      <c r="AA105" s="40"/>
      <c r="AB105" s="40"/>
      <c r="AC105" s="40"/>
      <c r="AD105" s="40"/>
      <c r="AE105" s="40"/>
      <c r="AT105" s="19" t="s">
        <v>137</v>
      </c>
      <c r="AU105" s="19" t="s">
        <v>85</v>
      </c>
    </row>
    <row r="106" s="2" customFormat="1" ht="16.5" customHeight="1">
      <c r="A106" s="40"/>
      <c r="B106" s="41"/>
      <c r="C106" s="204" t="s">
        <v>178</v>
      </c>
      <c r="D106" s="204" t="s">
        <v>130</v>
      </c>
      <c r="E106" s="205" t="s">
        <v>270</v>
      </c>
      <c r="F106" s="206" t="s">
        <v>271</v>
      </c>
      <c r="G106" s="207" t="s">
        <v>259</v>
      </c>
      <c r="H106" s="208">
        <v>1</v>
      </c>
      <c r="I106" s="209"/>
      <c r="J106" s="210">
        <f>ROUND(I106*H106,2)</f>
        <v>0</v>
      </c>
      <c r="K106" s="206" t="s">
        <v>21</v>
      </c>
      <c r="L106" s="46"/>
      <c r="M106" s="211" t="s">
        <v>21</v>
      </c>
      <c r="N106" s="212" t="s">
        <v>48</v>
      </c>
      <c r="O106" s="86"/>
      <c r="P106" s="213">
        <f>O106*H106</f>
        <v>0</v>
      </c>
      <c r="Q106" s="213">
        <v>0</v>
      </c>
      <c r="R106" s="213">
        <f>Q106*H106</f>
        <v>0</v>
      </c>
      <c r="S106" s="213">
        <v>0</v>
      </c>
      <c r="T106" s="214">
        <f>S106*H106</f>
        <v>0</v>
      </c>
      <c r="U106" s="40"/>
      <c r="V106" s="40"/>
      <c r="W106" s="40"/>
      <c r="X106" s="40"/>
      <c r="Y106" s="40"/>
      <c r="Z106" s="40"/>
      <c r="AA106" s="40"/>
      <c r="AB106" s="40"/>
      <c r="AC106" s="40"/>
      <c r="AD106" s="40"/>
      <c r="AE106" s="40"/>
      <c r="AR106" s="215" t="s">
        <v>245</v>
      </c>
      <c r="AT106" s="215" t="s">
        <v>130</v>
      </c>
      <c r="AU106" s="215" t="s">
        <v>85</v>
      </c>
      <c r="AY106" s="19" t="s">
        <v>129</v>
      </c>
      <c r="BE106" s="216">
        <f>IF(N106="základní",J106,0)</f>
        <v>0</v>
      </c>
      <c r="BF106" s="216">
        <f>IF(N106="snížená",J106,0)</f>
        <v>0</v>
      </c>
      <c r="BG106" s="216">
        <f>IF(N106="zákl. přenesená",J106,0)</f>
        <v>0</v>
      </c>
      <c r="BH106" s="216">
        <f>IF(N106="sníž. přenesená",J106,0)</f>
        <v>0</v>
      </c>
      <c r="BI106" s="216">
        <f>IF(N106="nulová",J106,0)</f>
        <v>0</v>
      </c>
      <c r="BJ106" s="19" t="s">
        <v>85</v>
      </c>
      <c r="BK106" s="216">
        <f>ROUND(I106*H106,2)</f>
        <v>0</v>
      </c>
      <c r="BL106" s="19" t="s">
        <v>245</v>
      </c>
      <c r="BM106" s="215" t="s">
        <v>272</v>
      </c>
    </row>
    <row r="107" s="2" customFormat="1">
      <c r="A107" s="40"/>
      <c r="B107" s="41"/>
      <c r="C107" s="42"/>
      <c r="D107" s="217" t="s">
        <v>135</v>
      </c>
      <c r="E107" s="42"/>
      <c r="F107" s="218" t="s">
        <v>271</v>
      </c>
      <c r="G107" s="42"/>
      <c r="H107" s="42"/>
      <c r="I107" s="219"/>
      <c r="J107" s="42"/>
      <c r="K107" s="42"/>
      <c r="L107" s="46"/>
      <c r="M107" s="220"/>
      <c r="N107" s="221"/>
      <c r="O107" s="86"/>
      <c r="P107" s="86"/>
      <c r="Q107" s="86"/>
      <c r="R107" s="86"/>
      <c r="S107" s="86"/>
      <c r="T107" s="87"/>
      <c r="U107" s="40"/>
      <c r="V107" s="40"/>
      <c r="W107" s="40"/>
      <c r="X107" s="40"/>
      <c r="Y107" s="40"/>
      <c r="Z107" s="40"/>
      <c r="AA107" s="40"/>
      <c r="AB107" s="40"/>
      <c r="AC107" s="40"/>
      <c r="AD107" s="40"/>
      <c r="AE107" s="40"/>
      <c r="AT107" s="19" t="s">
        <v>135</v>
      </c>
      <c r="AU107" s="19" t="s">
        <v>85</v>
      </c>
    </row>
    <row r="108" s="2" customFormat="1">
      <c r="A108" s="40"/>
      <c r="B108" s="41"/>
      <c r="C108" s="42"/>
      <c r="D108" s="217" t="s">
        <v>137</v>
      </c>
      <c r="E108" s="42"/>
      <c r="F108" s="222" t="s">
        <v>247</v>
      </c>
      <c r="G108" s="42"/>
      <c r="H108" s="42"/>
      <c r="I108" s="219"/>
      <c r="J108" s="42"/>
      <c r="K108" s="42"/>
      <c r="L108" s="46"/>
      <c r="M108" s="220"/>
      <c r="N108" s="221"/>
      <c r="O108" s="86"/>
      <c r="P108" s="86"/>
      <c r="Q108" s="86"/>
      <c r="R108" s="86"/>
      <c r="S108" s="86"/>
      <c r="T108" s="87"/>
      <c r="U108" s="40"/>
      <c r="V108" s="40"/>
      <c r="W108" s="40"/>
      <c r="X108" s="40"/>
      <c r="Y108" s="40"/>
      <c r="Z108" s="40"/>
      <c r="AA108" s="40"/>
      <c r="AB108" s="40"/>
      <c r="AC108" s="40"/>
      <c r="AD108" s="40"/>
      <c r="AE108" s="40"/>
      <c r="AT108" s="19" t="s">
        <v>137</v>
      </c>
      <c r="AU108" s="19" t="s">
        <v>85</v>
      </c>
    </row>
    <row r="109" s="2" customFormat="1" ht="16.5" customHeight="1">
      <c r="A109" s="40"/>
      <c r="B109" s="41"/>
      <c r="C109" s="204" t="s">
        <v>187</v>
      </c>
      <c r="D109" s="204" t="s">
        <v>130</v>
      </c>
      <c r="E109" s="205" t="s">
        <v>273</v>
      </c>
      <c r="F109" s="206" t="s">
        <v>274</v>
      </c>
      <c r="G109" s="207" t="s">
        <v>259</v>
      </c>
      <c r="H109" s="208">
        <v>1</v>
      </c>
      <c r="I109" s="209"/>
      <c r="J109" s="210">
        <f>ROUND(I109*H109,2)</f>
        <v>0</v>
      </c>
      <c r="K109" s="206" t="s">
        <v>21</v>
      </c>
      <c r="L109" s="46"/>
      <c r="M109" s="211" t="s">
        <v>21</v>
      </c>
      <c r="N109" s="212" t="s">
        <v>48</v>
      </c>
      <c r="O109" s="86"/>
      <c r="P109" s="213">
        <f>O109*H109</f>
        <v>0</v>
      </c>
      <c r="Q109" s="213">
        <v>0</v>
      </c>
      <c r="R109" s="213">
        <f>Q109*H109</f>
        <v>0</v>
      </c>
      <c r="S109" s="213">
        <v>0</v>
      </c>
      <c r="T109" s="214">
        <f>S109*H109</f>
        <v>0</v>
      </c>
      <c r="U109" s="40"/>
      <c r="V109" s="40"/>
      <c r="W109" s="40"/>
      <c r="X109" s="40"/>
      <c r="Y109" s="40"/>
      <c r="Z109" s="40"/>
      <c r="AA109" s="40"/>
      <c r="AB109" s="40"/>
      <c r="AC109" s="40"/>
      <c r="AD109" s="40"/>
      <c r="AE109" s="40"/>
      <c r="AR109" s="215" t="s">
        <v>245</v>
      </c>
      <c r="AT109" s="215" t="s">
        <v>130</v>
      </c>
      <c r="AU109" s="215" t="s">
        <v>85</v>
      </c>
      <c r="AY109" s="19" t="s">
        <v>129</v>
      </c>
      <c r="BE109" s="216">
        <f>IF(N109="základní",J109,0)</f>
        <v>0</v>
      </c>
      <c r="BF109" s="216">
        <f>IF(N109="snížená",J109,0)</f>
        <v>0</v>
      </c>
      <c r="BG109" s="216">
        <f>IF(N109="zákl. přenesená",J109,0)</f>
        <v>0</v>
      </c>
      <c r="BH109" s="216">
        <f>IF(N109="sníž. přenesená",J109,0)</f>
        <v>0</v>
      </c>
      <c r="BI109" s="216">
        <f>IF(N109="nulová",J109,0)</f>
        <v>0</v>
      </c>
      <c r="BJ109" s="19" t="s">
        <v>85</v>
      </c>
      <c r="BK109" s="216">
        <f>ROUND(I109*H109,2)</f>
        <v>0</v>
      </c>
      <c r="BL109" s="19" t="s">
        <v>245</v>
      </c>
      <c r="BM109" s="215" t="s">
        <v>275</v>
      </c>
    </row>
    <row r="110" s="2" customFormat="1">
      <c r="A110" s="40"/>
      <c r="B110" s="41"/>
      <c r="C110" s="42"/>
      <c r="D110" s="217" t="s">
        <v>135</v>
      </c>
      <c r="E110" s="42"/>
      <c r="F110" s="218" t="s">
        <v>274</v>
      </c>
      <c r="G110" s="42"/>
      <c r="H110" s="42"/>
      <c r="I110" s="219"/>
      <c r="J110" s="42"/>
      <c r="K110" s="42"/>
      <c r="L110" s="46"/>
      <c r="M110" s="220"/>
      <c r="N110" s="221"/>
      <c r="O110" s="86"/>
      <c r="P110" s="86"/>
      <c r="Q110" s="86"/>
      <c r="R110" s="86"/>
      <c r="S110" s="86"/>
      <c r="T110" s="87"/>
      <c r="U110" s="40"/>
      <c r="V110" s="40"/>
      <c r="W110" s="40"/>
      <c r="X110" s="40"/>
      <c r="Y110" s="40"/>
      <c r="Z110" s="40"/>
      <c r="AA110" s="40"/>
      <c r="AB110" s="40"/>
      <c r="AC110" s="40"/>
      <c r="AD110" s="40"/>
      <c r="AE110" s="40"/>
      <c r="AT110" s="19" t="s">
        <v>135</v>
      </c>
      <c r="AU110" s="19" t="s">
        <v>85</v>
      </c>
    </row>
    <row r="111" s="2" customFormat="1">
      <c r="A111" s="40"/>
      <c r="B111" s="41"/>
      <c r="C111" s="42"/>
      <c r="D111" s="217" t="s">
        <v>137</v>
      </c>
      <c r="E111" s="42"/>
      <c r="F111" s="222" t="s">
        <v>247</v>
      </c>
      <c r="G111" s="42"/>
      <c r="H111" s="42"/>
      <c r="I111" s="219"/>
      <c r="J111" s="42"/>
      <c r="K111" s="42"/>
      <c r="L111" s="46"/>
      <c r="M111" s="220"/>
      <c r="N111" s="221"/>
      <c r="O111" s="86"/>
      <c r="P111" s="86"/>
      <c r="Q111" s="86"/>
      <c r="R111" s="86"/>
      <c r="S111" s="86"/>
      <c r="T111" s="87"/>
      <c r="U111" s="40"/>
      <c r="V111" s="40"/>
      <c r="W111" s="40"/>
      <c r="X111" s="40"/>
      <c r="Y111" s="40"/>
      <c r="Z111" s="40"/>
      <c r="AA111" s="40"/>
      <c r="AB111" s="40"/>
      <c r="AC111" s="40"/>
      <c r="AD111" s="40"/>
      <c r="AE111" s="40"/>
      <c r="AT111" s="19" t="s">
        <v>137</v>
      </c>
      <c r="AU111" s="19" t="s">
        <v>85</v>
      </c>
    </row>
    <row r="112" s="2" customFormat="1" ht="16.5" customHeight="1">
      <c r="A112" s="40"/>
      <c r="B112" s="41"/>
      <c r="C112" s="204" t="s">
        <v>193</v>
      </c>
      <c r="D112" s="204" t="s">
        <v>130</v>
      </c>
      <c r="E112" s="205" t="s">
        <v>276</v>
      </c>
      <c r="F112" s="206" t="s">
        <v>277</v>
      </c>
      <c r="G112" s="207" t="s">
        <v>259</v>
      </c>
      <c r="H112" s="208">
        <v>1</v>
      </c>
      <c r="I112" s="209"/>
      <c r="J112" s="210">
        <f>ROUND(I112*H112,2)</f>
        <v>0</v>
      </c>
      <c r="K112" s="206" t="s">
        <v>21</v>
      </c>
      <c r="L112" s="46"/>
      <c r="M112" s="211" t="s">
        <v>21</v>
      </c>
      <c r="N112" s="212" t="s">
        <v>48</v>
      </c>
      <c r="O112" s="86"/>
      <c r="P112" s="213">
        <f>O112*H112</f>
        <v>0</v>
      </c>
      <c r="Q112" s="213">
        <v>0</v>
      </c>
      <c r="R112" s="213">
        <f>Q112*H112</f>
        <v>0</v>
      </c>
      <c r="S112" s="213">
        <v>0</v>
      </c>
      <c r="T112" s="214">
        <f>S112*H112</f>
        <v>0</v>
      </c>
      <c r="U112" s="40"/>
      <c r="V112" s="40"/>
      <c r="W112" s="40"/>
      <c r="X112" s="40"/>
      <c r="Y112" s="40"/>
      <c r="Z112" s="40"/>
      <c r="AA112" s="40"/>
      <c r="AB112" s="40"/>
      <c r="AC112" s="40"/>
      <c r="AD112" s="40"/>
      <c r="AE112" s="40"/>
      <c r="AR112" s="215" t="s">
        <v>245</v>
      </c>
      <c r="AT112" s="215" t="s">
        <v>130</v>
      </c>
      <c r="AU112" s="215" t="s">
        <v>85</v>
      </c>
      <c r="AY112" s="19" t="s">
        <v>129</v>
      </c>
      <c r="BE112" s="216">
        <f>IF(N112="základní",J112,0)</f>
        <v>0</v>
      </c>
      <c r="BF112" s="216">
        <f>IF(N112="snížená",J112,0)</f>
        <v>0</v>
      </c>
      <c r="BG112" s="216">
        <f>IF(N112="zákl. přenesená",J112,0)</f>
        <v>0</v>
      </c>
      <c r="BH112" s="216">
        <f>IF(N112="sníž. přenesená",J112,0)</f>
        <v>0</v>
      </c>
      <c r="BI112" s="216">
        <f>IF(N112="nulová",J112,0)</f>
        <v>0</v>
      </c>
      <c r="BJ112" s="19" t="s">
        <v>85</v>
      </c>
      <c r="BK112" s="216">
        <f>ROUND(I112*H112,2)</f>
        <v>0</v>
      </c>
      <c r="BL112" s="19" t="s">
        <v>245</v>
      </c>
      <c r="BM112" s="215" t="s">
        <v>278</v>
      </c>
    </row>
    <row r="113" s="2" customFormat="1">
      <c r="A113" s="40"/>
      <c r="B113" s="41"/>
      <c r="C113" s="42"/>
      <c r="D113" s="217" t="s">
        <v>135</v>
      </c>
      <c r="E113" s="42"/>
      <c r="F113" s="218" t="s">
        <v>277</v>
      </c>
      <c r="G113" s="42"/>
      <c r="H113" s="42"/>
      <c r="I113" s="219"/>
      <c r="J113" s="42"/>
      <c r="K113" s="42"/>
      <c r="L113" s="46"/>
      <c r="M113" s="220"/>
      <c r="N113" s="221"/>
      <c r="O113" s="86"/>
      <c r="P113" s="86"/>
      <c r="Q113" s="86"/>
      <c r="R113" s="86"/>
      <c r="S113" s="86"/>
      <c r="T113" s="87"/>
      <c r="U113" s="40"/>
      <c r="V113" s="40"/>
      <c r="W113" s="40"/>
      <c r="X113" s="40"/>
      <c r="Y113" s="40"/>
      <c r="Z113" s="40"/>
      <c r="AA113" s="40"/>
      <c r="AB113" s="40"/>
      <c r="AC113" s="40"/>
      <c r="AD113" s="40"/>
      <c r="AE113" s="40"/>
      <c r="AT113" s="19" t="s">
        <v>135</v>
      </c>
      <c r="AU113" s="19" t="s">
        <v>85</v>
      </c>
    </row>
    <row r="114" s="2" customFormat="1">
      <c r="A114" s="40"/>
      <c r="B114" s="41"/>
      <c r="C114" s="42"/>
      <c r="D114" s="217" t="s">
        <v>137</v>
      </c>
      <c r="E114" s="42"/>
      <c r="F114" s="222" t="s">
        <v>247</v>
      </c>
      <c r="G114" s="42"/>
      <c r="H114" s="42"/>
      <c r="I114" s="219"/>
      <c r="J114" s="42"/>
      <c r="K114" s="42"/>
      <c r="L114" s="46"/>
      <c r="M114" s="220"/>
      <c r="N114" s="221"/>
      <c r="O114" s="86"/>
      <c r="P114" s="86"/>
      <c r="Q114" s="86"/>
      <c r="R114" s="86"/>
      <c r="S114" s="86"/>
      <c r="T114" s="87"/>
      <c r="U114" s="40"/>
      <c r="V114" s="40"/>
      <c r="W114" s="40"/>
      <c r="X114" s="40"/>
      <c r="Y114" s="40"/>
      <c r="Z114" s="40"/>
      <c r="AA114" s="40"/>
      <c r="AB114" s="40"/>
      <c r="AC114" s="40"/>
      <c r="AD114" s="40"/>
      <c r="AE114" s="40"/>
      <c r="AT114" s="19" t="s">
        <v>137</v>
      </c>
      <c r="AU114" s="19" t="s">
        <v>85</v>
      </c>
    </row>
    <row r="115" s="2" customFormat="1" ht="16.5" customHeight="1">
      <c r="A115" s="40"/>
      <c r="B115" s="41"/>
      <c r="C115" s="204" t="s">
        <v>197</v>
      </c>
      <c r="D115" s="204" t="s">
        <v>130</v>
      </c>
      <c r="E115" s="205" t="s">
        <v>279</v>
      </c>
      <c r="F115" s="206" t="s">
        <v>280</v>
      </c>
      <c r="G115" s="207" t="s">
        <v>259</v>
      </c>
      <c r="H115" s="208">
        <v>1</v>
      </c>
      <c r="I115" s="209"/>
      <c r="J115" s="210">
        <f>ROUND(I115*H115,2)</f>
        <v>0</v>
      </c>
      <c r="K115" s="206" t="s">
        <v>21</v>
      </c>
      <c r="L115" s="46"/>
      <c r="M115" s="211" t="s">
        <v>21</v>
      </c>
      <c r="N115" s="212" t="s">
        <v>48</v>
      </c>
      <c r="O115" s="86"/>
      <c r="P115" s="213">
        <f>O115*H115</f>
        <v>0</v>
      </c>
      <c r="Q115" s="213">
        <v>0</v>
      </c>
      <c r="R115" s="213">
        <f>Q115*H115</f>
        <v>0</v>
      </c>
      <c r="S115" s="213">
        <v>0</v>
      </c>
      <c r="T115" s="214">
        <f>S115*H115</f>
        <v>0</v>
      </c>
      <c r="U115" s="40"/>
      <c r="V115" s="40"/>
      <c r="W115" s="40"/>
      <c r="X115" s="40"/>
      <c r="Y115" s="40"/>
      <c r="Z115" s="40"/>
      <c r="AA115" s="40"/>
      <c r="AB115" s="40"/>
      <c r="AC115" s="40"/>
      <c r="AD115" s="40"/>
      <c r="AE115" s="40"/>
      <c r="AR115" s="215" t="s">
        <v>245</v>
      </c>
      <c r="AT115" s="215" t="s">
        <v>130</v>
      </c>
      <c r="AU115" s="215" t="s">
        <v>85</v>
      </c>
      <c r="AY115" s="19" t="s">
        <v>129</v>
      </c>
      <c r="BE115" s="216">
        <f>IF(N115="základní",J115,0)</f>
        <v>0</v>
      </c>
      <c r="BF115" s="216">
        <f>IF(N115="snížená",J115,0)</f>
        <v>0</v>
      </c>
      <c r="BG115" s="216">
        <f>IF(N115="zákl. přenesená",J115,0)</f>
        <v>0</v>
      </c>
      <c r="BH115" s="216">
        <f>IF(N115="sníž. přenesená",J115,0)</f>
        <v>0</v>
      </c>
      <c r="BI115" s="216">
        <f>IF(N115="nulová",J115,0)</f>
        <v>0</v>
      </c>
      <c r="BJ115" s="19" t="s">
        <v>85</v>
      </c>
      <c r="BK115" s="216">
        <f>ROUND(I115*H115,2)</f>
        <v>0</v>
      </c>
      <c r="BL115" s="19" t="s">
        <v>245</v>
      </c>
      <c r="BM115" s="215" t="s">
        <v>281</v>
      </c>
    </row>
    <row r="116" s="2" customFormat="1">
      <c r="A116" s="40"/>
      <c r="B116" s="41"/>
      <c r="C116" s="42"/>
      <c r="D116" s="217" t="s">
        <v>135</v>
      </c>
      <c r="E116" s="42"/>
      <c r="F116" s="218" t="s">
        <v>280</v>
      </c>
      <c r="G116" s="42"/>
      <c r="H116" s="42"/>
      <c r="I116" s="219"/>
      <c r="J116" s="42"/>
      <c r="K116" s="42"/>
      <c r="L116" s="46"/>
      <c r="M116" s="220"/>
      <c r="N116" s="221"/>
      <c r="O116" s="86"/>
      <c r="P116" s="86"/>
      <c r="Q116" s="86"/>
      <c r="R116" s="86"/>
      <c r="S116" s="86"/>
      <c r="T116" s="87"/>
      <c r="U116" s="40"/>
      <c r="V116" s="40"/>
      <c r="W116" s="40"/>
      <c r="X116" s="40"/>
      <c r="Y116" s="40"/>
      <c r="Z116" s="40"/>
      <c r="AA116" s="40"/>
      <c r="AB116" s="40"/>
      <c r="AC116" s="40"/>
      <c r="AD116" s="40"/>
      <c r="AE116" s="40"/>
      <c r="AT116" s="19" t="s">
        <v>135</v>
      </c>
      <c r="AU116" s="19" t="s">
        <v>85</v>
      </c>
    </row>
    <row r="117" s="2" customFormat="1">
      <c r="A117" s="40"/>
      <c r="B117" s="41"/>
      <c r="C117" s="42"/>
      <c r="D117" s="217" t="s">
        <v>137</v>
      </c>
      <c r="E117" s="42"/>
      <c r="F117" s="222" t="s">
        <v>247</v>
      </c>
      <c r="G117" s="42"/>
      <c r="H117" s="42"/>
      <c r="I117" s="219"/>
      <c r="J117" s="42"/>
      <c r="K117" s="42"/>
      <c r="L117" s="46"/>
      <c r="M117" s="220"/>
      <c r="N117" s="221"/>
      <c r="O117" s="86"/>
      <c r="P117" s="86"/>
      <c r="Q117" s="86"/>
      <c r="R117" s="86"/>
      <c r="S117" s="86"/>
      <c r="T117" s="87"/>
      <c r="U117" s="40"/>
      <c r="V117" s="40"/>
      <c r="W117" s="40"/>
      <c r="X117" s="40"/>
      <c r="Y117" s="40"/>
      <c r="Z117" s="40"/>
      <c r="AA117" s="40"/>
      <c r="AB117" s="40"/>
      <c r="AC117" s="40"/>
      <c r="AD117" s="40"/>
      <c r="AE117" s="40"/>
      <c r="AT117" s="19" t="s">
        <v>137</v>
      </c>
      <c r="AU117" s="19" t="s">
        <v>85</v>
      </c>
    </row>
    <row r="118" s="2" customFormat="1" ht="16.5" customHeight="1">
      <c r="A118" s="40"/>
      <c r="B118" s="41"/>
      <c r="C118" s="204" t="s">
        <v>201</v>
      </c>
      <c r="D118" s="204" t="s">
        <v>130</v>
      </c>
      <c r="E118" s="205" t="s">
        <v>282</v>
      </c>
      <c r="F118" s="206" t="s">
        <v>283</v>
      </c>
      <c r="G118" s="207" t="s">
        <v>259</v>
      </c>
      <c r="H118" s="208">
        <v>1</v>
      </c>
      <c r="I118" s="209"/>
      <c r="J118" s="210">
        <f>ROUND(I118*H118,2)</f>
        <v>0</v>
      </c>
      <c r="K118" s="206" t="s">
        <v>21</v>
      </c>
      <c r="L118" s="46"/>
      <c r="M118" s="211" t="s">
        <v>21</v>
      </c>
      <c r="N118" s="212" t="s">
        <v>48</v>
      </c>
      <c r="O118" s="86"/>
      <c r="P118" s="213">
        <f>O118*H118</f>
        <v>0</v>
      </c>
      <c r="Q118" s="213">
        <v>0</v>
      </c>
      <c r="R118" s="213">
        <f>Q118*H118</f>
        <v>0</v>
      </c>
      <c r="S118" s="213">
        <v>0</v>
      </c>
      <c r="T118" s="214">
        <f>S118*H118</f>
        <v>0</v>
      </c>
      <c r="U118" s="40"/>
      <c r="V118" s="40"/>
      <c r="W118" s="40"/>
      <c r="X118" s="40"/>
      <c r="Y118" s="40"/>
      <c r="Z118" s="40"/>
      <c r="AA118" s="40"/>
      <c r="AB118" s="40"/>
      <c r="AC118" s="40"/>
      <c r="AD118" s="40"/>
      <c r="AE118" s="40"/>
      <c r="AR118" s="215" t="s">
        <v>245</v>
      </c>
      <c r="AT118" s="215" t="s">
        <v>130</v>
      </c>
      <c r="AU118" s="215" t="s">
        <v>85</v>
      </c>
      <c r="AY118" s="19" t="s">
        <v>129</v>
      </c>
      <c r="BE118" s="216">
        <f>IF(N118="základní",J118,0)</f>
        <v>0</v>
      </c>
      <c r="BF118" s="216">
        <f>IF(N118="snížená",J118,0)</f>
        <v>0</v>
      </c>
      <c r="BG118" s="216">
        <f>IF(N118="zákl. přenesená",J118,0)</f>
        <v>0</v>
      </c>
      <c r="BH118" s="216">
        <f>IF(N118="sníž. přenesená",J118,0)</f>
        <v>0</v>
      </c>
      <c r="BI118" s="216">
        <f>IF(N118="nulová",J118,0)</f>
        <v>0</v>
      </c>
      <c r="BJ118" s="19" t="s">
        <v>85</v>
      </c>
      <c r="BK118" s="216">
        <f>ROUND(I118*H118,2)</f>
        <v>0</v>
      </c>
      <c r="BL118" s="19" t="s">
        <v>245</v>
      </c>
      <c r="BM118" s="215" t="s">
        <v>284</v>
      </c>
    </row>
    <row r="119" s="2" customFormat="1">
      <c r="A119" s="40"/>
      <c r="B119" s="41"/>
      <c r="C119" s="42"/>
      <c r="D119" s="217" t="s">
        <v>135</v>
      </c>
      <c r="E119" s="42"/>
      <c r="F119" s="218" t="s">
        <v>283</v>
      </c>
      <c r="G119" s="42"/>
      <c r="H119" s="42"/>
      <c r="I119" s="219"/>
      <c r="J119" s="42"/>
      <c r="K119" s="42"/>
      <c r="L119" s="46"/>
      <c r="M119" s="220"/>
      <c r="N119" s="221"/>
      <c r="O119" s="86"/>
      <c r="P119" s="86"/>
      <c r="Q119" s="86"/>
      <c r="R119" s="86"/>
      <c r="S119" s="86"/>
      <c r="T119" s="87"/>
      <c r="U119" s="40"/>
      <c r="V119" s="40"/>
      <c r="W119" s="40"/>
      <c r="X119" s="40"/>
      <c r="Y119" s="40"/>
      <c r="Z119" s="40"/>
      <c r="AA119" s="40"/>
      <c r="AB119" s="40"/>
      <c r="AC119" s="40"/>
      <c r="AD119" s="40"/>
      <c r="AE119" s="40"/>
      <c r="AT119" s="19" t="s">
        <v>135</v>
      </c>
      <c r="AU119" s="19" t="s">
        <v>85</v>
      </c>
    </row>
    <row r="120" s="2" customFormat="1">
      <c r="A120" s="40"/>
      <c r="B120" s="41"/>
      <c r="C120" s="42"/>
      <c r="D120" s="217" t="s">
        <v>137</v>
      </c>
      <c r="E120" s="42"/>
      <c r="F120" s="222" t="s">
        <v>247</v>
      </c>
      <c r="G120" s="42"/>
      <c r="H120" s="42"/>
      <c r="I120" s="219"/>
      <c r="J120" s="42"/>
      <c r="K120" s="42"/>
      <c r="L120" s="46"/>
      <c r="M120" s="220"/>
      <c r="N120" s="221"/>
      <c r="O120" s="86"/>
      <c r="P120" s="86"/>
      <c r="Q120" s="86"/>
      <c r="R120" s="86"/>
      <c r="S120" s="86"/>
      <c r="T120" s="87"/>
      <c r="U120" s="40"/>
      <c r="V120" s="40"/>
      <c r="W120" s="40"/>
      <c r="X120" s="40"/>
      <c r="Y120" s="40"/>
      <c r="Z120" s="40"/>
      <c r="AA120" s="40"/>
      <c r="AB120" s="40"/>
      <c r="AC120" s="40"/>
      <c r="AD120" s="40"/>
      <c r="AE120" s="40"/>
      <c r="AT120" s="19" t="s">
        <v>137</v>
      </c>
      <c r="AU120" s="19" t="s">
        <v>85</v>
      </c>
    </row>
    <row r="121" s="2" customFormat="1" ht="16.5" customHeight="1">
      <c r="A121" s="40"/>
      <c r="B121" s="41"/>
      <c r="C121" s="204" t="s">
        <v>206</v>
      </c>
      <c r="D121" s="204" t="s">
        <v>130</v>
      </c>
      <c r="E121" s="205" t="s">
        <v>285</v>
      </c>
      <c r="F121" s="206" t="s">
        <v>286</v>
      </c>
      <c r="G121" s="207" t="s">
        <v>259</v>
      </c>
      <c r="H121" s="208">
        <v>1</v>
      </c>
      <c r="I121" s="209"/>
      <c r="J121" s="210">
        <f>ROUND(I121*H121,2)</f>
        <v>0</v>
      </c>
      <c r="K121" s="206" t="s">
        <v>21</v>
      </c>
      <c r="L121" s="46"/>
      <c r="M121" s="211" t="s">
        <v>21</v>
      </c>
      <c r="N121" s="212" t="s">
        <v>48</v>
      </c>
      <c r="O121" s="86"/>
      <c r="P121" s="213">
        <f>O121*H121</f>
        <v>0</v>
      </c>
      <c r="Q121" s="213">
        <v>0</v>
      </c>
      <c r="R121" s="213">
        <f>Q121*H121</f>
        <v>0</v>
      </c>
      <c r="S121" s="213">
        <v>0</v>
      </c>
      <c r="T121" s="214">
        <f>S121*H121</f>
        <v>0</v>
      </c>
      <c r="U121" s="40"/>
      <c r="V121" s="40"/>
      <c r="W121" s="40"/>
      <c r="X121" s="40"/>
      <c r="Y121" s="40"/>
      <c r="Z121" s="40"/>
      <c r="AA121" s="40"/>
      <c r="AB121" s="40"/>
      <c r="AC121" s="40"/>
      <c r="AD121" s="40"/>
      <c r="AE121" s="40"/>
      <c r="AR121" s="215" t="s">
        <v>245</v>
      </c>
      <c r="AT121" s="215" t="s">
        <v>130</v>
      </c>
      <c r="AU121" s="215" t="s">
        <v>85</v>
      </c>
      <c r="AY121" s="19" t="s">
        <v>129</v>
      </c>
      <c r="BE121" s="216">
        <f>IF(N121="základní",J121,0)</f>
        <v>0</v>
      </c>
      <c r="BF121" s="216">
        <f>IF(N121="snížená",J121,0)</f>
        <v>0</v>
      </c>
      <c r="BG121" s="216">
        <f>IF(N121="zákl. přenesená",J121,0)</f>
        <v>0</v>
      </c>
      <c r="BH121" s="216">
        <f>IF(N121="sníž. přenesená",J121,0)</f>
        <v>0</v>
      </c>
      <c r="BI121" s="216">
        <f>IF(N121="nulová",J121,0)</f>
        <v>0</v>
      </c>
      <c r="BJ121" s="19" t="s">
        <v>85</v>
      </c>
      <c r="BK121" s="216">
        <f>ROUND(I121*H121,2)</f>
        <v>0</v>
      </c>
      <c r="BL121" s="19" t="s">
        <v>245</v>
      </c>
      <c r="BM121" s="215" t="s">
        <v>287</v>
      </c>
    </row>
    <row r="122" s="2" customFormat="1">
      <c r="A122" s="40"/>
      <c r="B122" s="41"/>
      <c r="C122" s="42"/>
      <c r="D122" s="217" t="s">
        <v>135</v>
      </c>
      <c r="E122" s="42"/>
      <c r="F122" s="218" t="s">
        <v>286</v>
      </c>
      <c r="G122" s="42"/>
      <c r="H122" s="42"/>
      <c r="I122" s="219"/>
      <c r="J122" s="42"/>
      <c r="K122" s="42"/>
      <c r="L122" s="46"/>
      <c r="M122" s="220"/>
      <c r="N122" s="221"/>
      <c r="O122" s="86"/>
      <c r="P122" s="86"/>
      <c r="Q122" s="86"/>
      <c r="R122" s="86"/>
      <c r="S122" s="86"/>
      <c r="T122" s="87"/>
      <c r="U122" s="40"/>
      <c r="V122" s="40"/>
      <c r="W122" s="40"/>
      <c r="X122" s="40"/>
      <c r="Y122" s="40"/>
      <c r="Z122" s="40"/>
      <c r="AA122" s="40"/>
      <c r="AB122" s="40"/>
      <c r="AC122" s="40"/>
      <c r="AD122" s="40"/>
      <c r="AE122" s="40"/>
      <c r="AT122" s="19" t="s">
        <v>135</v>
      </c>
      <c r="AU122" s="19" t="s">
        <v>85</v>
      </c>
    </row>
    <row r="123" s="2" customFormat="1">
      <c r="A123" s="40"/>
      <c r="B123" s="41"/>
      <c r="C123" s="42"/>
      <c r="D123" s="217" t="s">
        <v>137</v>
      </c>
      <c r="E123" s="42"/>
      <c r="F123" s="222" t="s">
        <v>247</v>
      </c>
      <c r="G123" s="42"/>
      <c r="H123" s="42"/>
      <c r="I123" s="219"/>
      <c r="J123" s="42"/>
      <c r="K123" s="42"/>
      <c r="L123" s="46"/>
      <c r="M123" s="220"/>
      <c r="N123" s="221"/>
      <c r="O123" s="86"/>
      <c r="P123" s="86"/>
      <c r="Q123" s="86"/>
      <c r="R123" s="86"/>
      <c r="S123" s="86"/>
      <c r="T123" s="87"/>
      <c r="U123" s="40"/>
      <c r="V123" s="40"/>
      <c r="W123" s="40"/>
      <c r="X123" s="40"/>
      <c r="Y123" s="40"/>
      <c r="Z123" s="40"/>
      <c r="AA123" s="40"/>
      <c r="AB123" s="40"/>
      <c r="AC123" s="40"/>
      <c r="AD123" s="40"/>
      <c r="AE123" s="40"/>
      <c r="AT123" s="19" t="s">
        <v>137</v>
      </c>
      <c r="AU123" s="19" t="s">
        <v>85</v>
      </c>
    </row>
    <row r="124" s="2" customFormat="1" ht="16.5" customHeight="1">
      <c r="A124" s="40"/>
      <c r="B124" s="41"/>
      <c r="C124" s="204" t="s">
        <v>8</v>
      </c>
      <c r="D124" s="204" t="s">
        <v>130</v>
      </c>
      <c r="E124" s="205" t="s">
        <v>288</v>
      </c>
      <c r="F124" s="206" t="s">
        <v>289</v>
      </c>
      <c r="G124" s="207" t="s">
        <v>259</v>
      </c>
      <c r="H124" s="208">
        <v>1</v>
      </c>
      <c r="I124" s="209"/>
      <c r="J124" s="210">
        <f>ROUND(I124*H124,2)</f>
        <v>0</v>
      </c>
      <c r="K124" s="206" t="s">
        <v>21</v>
      </c>
      <c r="L124" s="46"/>
      <c r="M124" s="211" t="s">
        <v>21</v>
      </c>
      <c r="N124" s="212" t="s">
        <v>48</v>
      </c>
      <c r="O124" s="86"/>
      <c r="P124" s="213">
        <f>O124*H124</f>
        <v>0</v>
      </c>
      <c r="Q124" s="213">
        <v>0</v>
      </c>
      <c r="R124" s="213">
        <f>Q124*H124</f>
        <v>0</v>
      </c>
      <c r="S124" s="213">
        <v>0</v>
      </c>
      <c r="T124" s="214">
        <f>S124*H124</f>
        <v>0</v>
      </c>
      <c r="U124" s="40"/>
      <c r="V124" s="40"/>
      <c r="W124" s="40"/>
      <c r="X124" s="40"/>
      <c r="Y124" s="40"/>
      <c r="Z124" s="40"/>
      <c r="AA124" s="40"/>
      <c r="AB124" s="40"/>
      <c r="AC124" s="40"/>
      <c r="AD124" s="40"/>
      <c r="AE124" s="40"/>
      <c r="AR124" s="215" t="s">
        <v>245</v>
      </c>
      <c r="AT124" s="215" t="s">
        <v>130</v>
      </c>
      <c r="AU124" s="215" t="s">
        <v>85</v>
      </c>
      <c r="AY124" s="19" t="s">
        <v>129</v>
      </c>
      <c r="BE124" s="216">
        <f>IF(N124="základní",J124,0)</f>
        <v>0</v>
      </c>
      <c r="BF124" s="216">
        <f>IF(N124="snížená",J124,0)</f>
        <v>0</v>
      </c>
      <c r="BG124" s="216">
        <f>IF(N124="zákl. přenesená",J124,0)</f>
        <v>0</v>
      </c>
      <c r="BH124" s="216">
        <f>IF(N124="sníž. přenesená",J124,0)</f>
        <v>0</v>
      </c>
      <c r="BI124" s="216">
        <f>IF(N124="nulová",J124,0)</f>
        <v>0</v>
      </c>
      <c r="BJ124" s="19" t="s">
        <v>85</v>
      </c>
      <c r="BK124" s="216">
        <f>ROUND(I124*H124,2)</f>
        <v>0</v>
      </c>
      <c r="BL124" s="19" t="s">
        <v>245</v>
      </c>
      <c r="BM124" s="215" t="s">
        <v>290</v>
      </c>
    </row>
    <row r="125" s="2" customFormat="1">
      <c r="A125" s="40"/>
      <c r="B125" s="41"/>
      <c r="C125" s="42"/>
      <c r="D125" s="217" t="s">
        <v>135</v>
      </c>
      <c r="E125" s="42"/>
      <c r="F125" s="218" t="s">
        <v>289</v>
      </c>
      <c r="G125" s="42"/>
      <c r="H125" s="42"/>
      <c r="I125" s="219"/>
      <c r="J125" s="42"/>
      <c r="K125" s="42"/>
      <c r="L125" s="46"/>
      <c r="M125" s="220"/>
      <c r="N125" s="221"/>
      <c r="O125" s="86"/>
      <c r="P125" s="86"/>
      <c r="Q125" s="86"/>
      <c r="R125" s="86"/>
      <c r="S125" s="86"/>
      <c r="T125" s="87"/>
      <c r="U125" s="40"/>
      <c r="V125" s="40"/>
      <c r="W125" s="40"/>
      <c r="X125" s="40"/>
      <c r="Y125" s="40"/>
      <c r="Z125" s="40"/>
      <c r="AA125" s="40"/>
      <c r="AB125" s="40"/>
      <c r="AC125" s="40"/>
      <c r="AD125" s="40"/>
      <c r="AE125" s="40"/>
      <c r="AT125" s="19" t="s">
        <v>135</v>
      </c>
      <c r="AU125" s="19" t="s">
        <v>85</v>
      </c>
    </row>
    <row r="126" s="2" customFormat="1">
      <c r="A126" s="40"/>
      <c r="B126" s="41"/>
      <c r="C126" s="42"/>
      <c r="D126" s="217" t="s">
        <v>137</v>
      </c>
      <c r="E126" s="42"/>
      <c r="F126" s="222" t="s">
        <v>247</v>
      </c>
      <c r="G126" s="42"/>
      <c r="H126" s="42"/>
      <c r="I126" s="219"/>
      <c r="J126" s="42"/>
      <c r="K126" s="42"/>
      <c r="L126" s="46"/>
      <c r="M126" s="220"/>
      <c r="N126" s="221"/>
      <c r="O126" s="86"/>
      <c r="P126" s="86"/>
      <c r="Q126" s="86"/>
      <c r="R126" s="86"/>
      <c r="S126" s="86"/>
      <c r="T126" s="87"/>
      <c r="U126" s="40"/>
      <c r="V126" s="40"/>
      <c r="W126" s="40"/>
      <c r="X126" s="40"/>
      <c r="Y126" s="40"/>
      <c r="Z126" s="40"/>
      <c r="AA126" s="40"/>
      <c r="AB126" s="40"/>
      <c r="AC126" s="40"/>
      <c r="AD126" s="40"/>
      <c r="AE126" s="40"/>
      <c r="AT126" s="19" t="s">
        <v>137</v>
      </c>
      <c r="AU126" s="19" t="s">
        <v>85</v>
      </c>
    </row>
    <row r="127" s="2" customFormat="1" ht="16.5" customHeight="1">
      <c r="A127" s="40"/>
      <c r="B127" s="41"/>
      <c r="C127" s="204" t="s">
        <v>217</v>
      </c>
      <c r="D127" s="204" t="s">
        <v>130</v>
      </c>
      <c r="E127" s="205" t="s">
        <v>291</v>
      </c>
      <c r="F127" s="206" t="s">
        <v>292</v>
      </c>
      <c r="G127" s="207" t="s">
        <v>259</v>
      </c>
      <c r="H127" s="208">
        <v>1</v>
      </c>
      <c r="I127" s="209"/>
      <c r="J127" s="210">
        <f>ROUND(I127*H127,2)</f>
        <v>0</v>
      </c>
      <c r="K127" s="206" t="s">
        <v>21</v>
      </c>
      <c r="L127" s="46"/>
      <c r="M127" s="211" t="s">
        <v>21</v>
      </c>
      <c r="N127" s="212" t="s">
        <v>48</v>
      </c>
      <c r="O127" s="86"/>
      <c r="P127" s="213">
        <f>O127*H127</f>
        <v>0</v>
      </c>
      <c r="Q127" s="213">
        <v>0</v>
      </c>
      <c r="R127" s="213">
        <f>Q127*H127</f>
        <v>0</v>
      </c>
      <c r="S127" s="213">
        <v>0</v>
      </c>
      <c r="T127" s="214">
        <f>S127*H127</f>
        <v>0</v>
      </c>
      <c r="U127" s="40"/>
      <c r="V127" s="40"/>
      <c r="W127" s="40"/>
      <c r="X127" s="40"/>
      <c r="Y127" s="40"/>
      <c r="Z127" s="40"/>
      <c r="AA127" s="40"/>
      <c r="AB127" s="40"/>
      <c r="AC127" s="40"/>
      <c r="AD127" s="40"/>
      <c r="AE127" s="40"/>
      <c r="AR127" s="215" t="s">
        <v>245</v>
      </c>
      <c r="AT127" s="215" t="s">
        <v>130</v>
      </c>
      <c r="AU127" s="215" t="s">
        <v>85</v>
      </c>
      <c r="AY127" s="19" t="s">
        <v>129</v>
      </c>
      <c r="BE127" s="216">
        <f>IF(N127="základní",J127,0)</f>
        <v>0</v>
      </c>
      <c r="BF127" s="216">
        <f>IF(N127="snížená",J127,0)</f>
        <v>0</v>
      </c>
      <c r="BG127" s="216">
        <f>IF(N127="zákl. přenesená",J127,0)</f>
        <v>0</v>
      </c>
      <c r="BH127" s="216">
        <f>IF(N127="sníž. přenesená",J127,0)</f>
        <v>0</v>
      </c>
      <c r="BI127" s="216">
        <f>IF(N127="nulová",J127,0)</f>
        <v>0</v>
      </c>
      <c r="BJ127" s="19" t="s">
        <v>85</v>
      </c>
      <c r="BK127" s="216">
        <f>ROUND(I127*H127,2)</f>
        <v>0</v>
      </c>
      <c r="BL127" s="19" t="s">
        <v>245</v>
      </c>
      <c r="BM127" s="215" t="s">
        <v>293</v>
      </c>
    </row>
    <row r="128" s="2" customFormat="1">
      <c r="A128" s="40"/>
      <c r="B128" s="41"/>
      <c r="C128" s="42"/>
      <c r="D128" s="217" t="s">
        <v>135</v>
      </c>
      <c r="E128" s="42"/>
      <c r="F128" s="218" t="s">
        <v>292</v>
      </c>
      <c r="G128" s="42"/>
      <c r="H128" s="42"/>
      <c r="I128" s="219"/>
      <c r="J128" s="42"/>
      <c r="K128" s="42"/>
      <c r="L128" s="46"/>
      <c r="M128" s="220"/>
      <c r="N128" s="221"/>
      <c r="O128" s="86"/>
      <c r="P128" s="86"/>
      <c r="Q128" s="86"/>
      <c r="R128" s="86"/>
      <c r="S128" s="86"/>
      <c r="T128" s="87"/>
      <c r="U128" s="40"/>
      <c r="V128" s="40"/>
      <c r="W128" s="40"/>
      <c r="X128" s="40"/>
      <c r="Y128" s="40"/>
      <c r="Z128" s="40"/>
      <c r="AA128" s="40"/>
      <c r="AB128" s="40"/>
      <c r="AC128" s="40"/>
      <c r="AD128" s="40"/>
      <c r="AE128" s="40"/>
      <c r="AT128" s="19" t="s">
        <v>135</v>
      </c>
      <c r="AU128" s="19" t="s">
        <v>85</v>
      </c>
    </row>
    <row r="129" s="2" customFormat="1">
      <c r="A129" s="40"/>
      <c r="B129" s="41"/>
      <c r="C129" s="42"/>
      <c r="D129" s="217" t="s">
        <v>137</v>
      </c>
      <c r="E129" s="42"/>
      <c r="F129" s="222" t="s">
        <v>247</v>
      </c>
      <c r="G129" s="42"/>
      <c r="H129" s="42"/>
      <c r="I129" s="219"/>
      <c r="J129" s="42"/>
      <c r="K129" s="42"/>
      <c r="L129" s="46"/>
      <c r="M129" s="220"/>
      <c r="N129" s="221"/>
      <c r="O129" s="86"/>
      <c r="P129" s="86"/>
      <c r="Q129" s="86"/>
      <c r="R129" s="86"/>
      <c r="S129" s="86"/>
      <c r="T129" s="87"/>
      <c r="U129" s="40"/>
      <c r="V129" s="40"/>
      <c r="W129" s="40"/>
      <c r="X129" s="40"/>
      <c r="Y129" s="40"/>
      <c r="Z129" s="40"/>
      <c r="AA129" s="40"/>
      <c r="AB129" s="40"/>
      <c r="AC129" s="40"/>
      <c r="AD129" s="40"/>
      <c r="AE129" s="40"/>
      <c r="AT129" s="19" t="s">
        <v>137</v>
      </c>
      <c r="AU129" s="19" t="s">
        <v>85</v>
      </c>
    </row>
    <row r="130" s="2" customFormat="1" ht="16.5" customHeight="1">
      <c r="A130" s="40"/>
      <c r="B130" s="41"/>
      <c r="C130" s="204" t="s">
        <v>222</v>
      </c>
      <c r="D130" s="204" t="s">
        <v>130</v>
      </c>
      <c r="E130" s="205" t="s">
        <v>294</v>
      </c>
      <c r="F130" s="206" t="s">
        <v>295</v>
      </c>
      <c r="G130" s="207" t="s">
        <v>259</v>
      </c>
      <c r="H130" s="208">
        <v>1</v>
      </c>
      <c r="I130" s="209"/>
      <c r="J130" s="210">
        <f>ROUND(I130*H130,2)</f>
        <v>0</v>
      </c>
      <c r="K130" s="206" t="s">
        <v>21</v>
      </c>
      <c r="L130" s="46"/>
      <c r="M130" s="211" t="s">
        <v>21</v>
      </c>
      <c r="N130" s="212" t="s">
        <v>48</v>
      </c>
      <c r="O130" s="86"/>
      <c r="P130" s="213">
        <f>O130*H130</f>
        <v>0</v>
      </c>
      <c r="Q130" s="213">
        <v>0</v>
      </c>
      <c r="R130" s="213">
        <f>Q130*H130</f>
        <v>0</v>
      </c>
      <c r="S130" s="213">
        <v>0</v>
      </c>
      <c r="T130" s="214">
        <f>S130*H130</f>
        <v>0</v>
      </c>
      <c r="U130" s="40"/>
      <c r="V130" s="40"/>
      <c r="W130" s="40"/>
      <c r="X130" s="40"/>
      <c r="Y130" s="40"/>
      <c r="Z130" s="40"/>
      <c r="AA130" s="40"/>
      <c r="AB130" s="40"/>
      <c r="AC130" s="40"/>
      <c r="AD130" s="40"/>
      <c r="AE130" s="40"/>
      <c r="AR130" s="215" t="s">
        <v>245</v>
      </c>
      <c r="AT130" s="215" t="s">
        <v>130</v>
      </c>
      <c r="AU130" s="215" t="s">
        <v>85</v>
      </c>
      <c r="AY130" s="19" t="s">
        <v>129</v>
      </c>
      <c r="BE130" s="216">
        <f>IF(N130="základní",J130,0)</f>
        <v>0</v>
      </c>
      <c r="BF130" s="216">
        <f>IF(N130="snížená",J130,0)</f>
        <v>0</v>
      </c>
      <c r="BG130" s="216">
        <f>IF(N130="zákl. přenesená",J130,0)</f>
        <v>0</v>
      </c>
      <c r="BH130" s="216">
        <f>IF(N130="sníž. přenesená",J130,0)</f>
        <v>0</v>
      </c>
      <c r="BI130" s="216">
        <f>IF(N130="nulová",J130,0)</f>
        <v>0</v>
      </c>
      <c r="BJ130" s="19" t="s">
        <v>85</v>
      </c>
      <c r="BK130" s="216">
        <f>ROUND(I130*H130,2)</f>
        <v>0</v>
      </c>
      <c r="BL130" s="19" t="s">
        <v>245</v>
      </c>
      <c r="BM130" s="215" t="s">
        <v>296</v>
      </c>
    </row>
    <row r="131" s="2" customFormat="1">
      <c r="A131" s="40"/>
      <c r="B131" s="41"/>
      <c r="C131" s="42"/>
      <c r="D131" s="217" t="s">
        <v>135</v>
      </c>
      <c r="E131" s="42"/>
      <c r="F131" s="218" t="s">
        <v>295</v>
      </c>
      <c r="G131" s="42"/>
      <c r="H131" s="42"/>
      <c r="I131" s="219"/>
      <c r="J131" s="42"/>
      <c r="K131" s="42"/>
      <c r="L131" s="46"/>
      <c r="M131" s="220"/>
      <c r="N131" s="221"/>
      <c r="O131" s="86"/>
      <c r="P131" s="86"/>
      <c r="Q131" s="86"/>
      <c r="R131" s="86"/>
      <c r="S131" s="86"/>
      <c r="T131" s="87"/>
      <c r="U131" s="40"/>
      <c r="V131" s="40"/>
      <c r="W131" s="40"/>
      <c r="X131" s="40"/>
      <c r="Y131" s="40"/>
      <c r="Z131" s="40"/>
      <c r="AA131" s="40"/>
      <c r="AB131" s="40"/>
      <c r="AC131" s="40"/>
      <c r="AD131" s="40"/>
      <c r="AE131" s="40"/>
      <c r="AT131" s="19" t="s">
        <v>135</v>
      </c>
      <c r="AU131" s="19" t="s">
        <v>85</v>
      </c>
    </row>
    <row r="132" s="2" customFormat="1">
      <c r="A132" s="40"/>
      <c r="B132" s="41"/>
      <c r="C132" s="42"/>
      <c r="D132" s="217" t="s">
        <v>137</v>
      </c>
      <c r="E132" s="42"/>
      <c r="F132" s="222" t="s">
        <v>247</v>
      </c>
      <c r="G132" s="42"/>
      <c r="H132" s="42"/>
      <c r="I132" s="219"/>
      <c r="J132" s="42"/>
      <c r="K132" s="42"/>
      <c r="L132" s="46"/>
      <c r="M132" s="220"/>
      <c r="N132" s="221"/>
      <c r="O132" s="86"/>
      <c r="P132" s="86"/>
      <c r="Q132" s="86"/>
      <c r="R132" s="86"/>
      <c r="S132" s="86"/>
      <c r="T132" s="87"/>
      <c r="U132" s="40"/>
      <c r="V132" s="40"/>
      <c r="W132" s="40"/>
      <c r="X132" s="40"/>
      <c r="Y132" s="40"/>
      <c r="Z132" s="40"/>
      <c r="AA132" s="40"/>
      <c r="AB132" s="40"/>
      <c r="AC132" s="40"/>
      <c r="AD132" s="40"/>
      <c r="AE132" s="40"/>
      <c r="AT132" s="19" t="s">
        <v>137</v>
      </c>
      <c r="AU132" s="19" t="s">
        <v>85</v>
      </c>
    </row>
    <row r="133" s="2" customFormat="1" ht="16.5" customHeight="1">
      <c r="A133" s="40"/>
      <c r="B133" s="41"/>
      <c r="C133" s="204" t="s">
        <v>227</v>
      </c>
      <c r="D133" s="204" t="s">
        <v>130</v>
      </c>
      <c r="E133" s="205" t="s">
        <v>297</v>
      </c>
      <c r="F133" s="206" t="s">
        <v>298</v>
      </c>
      <c r="G133" s="207" t="s">
        <v>259</v>
      </c>
      <c r="H133" s="208">
        <v>1</v>
      </c>
      <c r="I133" s="209"/>
      <c r="J133" s="210">
        <f>ROUND(I133*H133,2)</f>
        <v>0</v>
      </c>
      <c r="K133" s="206" t="s">
        <v>21</v>
      </c>
      <c r="L133" s="46"/>
      <c r="M133" s="211" t="s">
        <v>21</v>
      </c>
      <c r="N133" s="212" t="s">
        <v>48</v>
      </c>
      <c r="O133" s="86"/>
      <c r="P133" s="213">
        <f>O133*H133</f>
        <v>0</v>
      </c>
      <c r="Q133" s="213">
        <v>0</v>
      </c>
      <c r="R133" s="213">
        <f>Q133*H133</f>
        <v>0</v>
      </c>
      <c r="S133" s="213">
        <v>0</v>
      </c>
      <c r="T133" s="214">
        <f>S133*H133</f>
        <v>0</v>
      </c>
      <c r="U133" s="40"/>
      <c r="V133" s="40"/>
      <c r="W133" s="40"/>
      <c r="X133" s="40"/>
      <c r="Y133" s="40"/>
      <c r="Z133" s="40"/>
      <c r="AA133" s="40"/>
      <c r="AB133" s="40"/>
      <c r="AC133" s="40"/>
      <c r="AD133" s="40"/>
      <c r="AE133" s="40"/>
      <c r="AR133" s="215" t="s">
        <v>245</v>
      </c>
      <c r="AT133" s="215" t="s">
        <v>130</v>
      </c>
      <c r="AU133" s="215" t="s">
        <v>85</v>
      </c>
      <c r="AY133" s="19" t="s">
        <v>129</v>
      </c>
      <c r="BE133" s="216">
        <f>IF(N133="základní",J133,0)</f>
        <v>0</v>
      </c>
      <c r="BF133" s="216">
        <f>IF(N133="snížená",J133,0)</f>
        <v>0</v>
      </c>
      <c r="BG133" s="216">
        <f>IF(N133="zákl. přenesená",J133,0)</f>
        <v>0</v>
      </c>
      <c r="BH133" s="216">
        <f>IF(N133="sníž. přenesená",J133,0)</f>
        <v>0</v>
      </c>
      <c r="BI133" s="216">
        <f>IF(N133="nulová",J133,0)</f>
        <v>0</v>
      </c>
      <c r="BJ133" s="19" t="s">
        <v>85</v>
      </c>
      <c r="BK133" s="216">
        <f>ROUND(I133*H133,2)</f>
        <v>0</v>
      </c>
      <c r="BL133" s="19" t="s">
        <v>245</v>
      </c>
      <c r="BM133" s="215" t="s">
        <v>299</v>
      </c>
    </row>
    <row r="134" s="2" customFormat="1">
      <c r="A134" s="40"/>
      <c r="B134" s="41"/>
      <c r="C134" s="42"/>
      <c r="D134" s="217" t="s">
        <v>135</v>
      </c>
      <c r="E134" s="42"/>
      <c r="F134" s="218" t="s">
        <v>298</v>
      </c>
      <c r="G134" s="42"/>
      <c r="H134" s="42"/>
      <c r="I134" s="219"/>
      <c r="J134" s="42"/>
      <c r="K134" s="42"/>
      <c r="L134" s="46"/>
      <c r="M134" s="220"/>
      <c r="N134" s="221"/>
      <c r="O134" s="86"/>
      <c r="P134" s="86"/>
      <c r="Q134" s="86"/>
      <c r="R134" s="86"/>
      <c r="S134" s="86"/>
      <c r="T134" s="87"/>
      <c r="U134" s="40"/>
      <c r="V134" s="40"/>
      <c r="W134" s="40"/>
      <c r="X134" s="40"/>
      <c r="Y134" s="40"/>
      <c r="Z134" s="40"/>
      <c r="AA134" s="40"/>
      <c r="AB134" s="40"/>
      <c r="AC134" s="40"/>
      <c r="AD134" s="40"/>
      <c r="AE134" s="40"/>
      <c r="AT134" s="19" t="s">
        <v>135</v>
      </c>
      <c r="AU134" s="19" t="s">
        <v>85</v>
      </c>
    </row>
    <row r="135" s="2" customFormat="1">
      <c r="A135" s="40"/>
      <c r="B135" s="41"/>
      <c r="C135" s="42"/>
      <c r="D135" s="217" t="s">
        <v>137</v>
      </c>
      <c r="E135" s="42"/>
      <c r="F135" s="222" t="s">
        <v>247</v>
      </c>
      <c r="G135" s="42"/>
      <c r="H135" s="42"/>
      <c r="I135" s="219"/>
      <c r="J135" s="42"/>
      <c r="K135" s="42"/>
      <c r="L135" s="46"/>
      <c r="M135" s="220"/>
      <c r="N135" s="221"/>
      <c r="O135" s="86"/>
      <c r="P135" s="86"/>
      <c r="Q135" s="86"/>
      <c r="R135" s="86"/>
      <c r="S135" s="86"/>
      <c r="T135" s="87"/>
      <c r="U135" s="40"/>
      <c r="V135" s="40"/>
      <c r="W135" s="40"/>
      <c r="X135" s="40"/>
      <c r="Y135" s="40"/>
      <c r="Z135" s="40"/>
      <c r="AA135" s="40"/>
      <c r="AB135" s="40"/>
      <c r="AC135" s="40"/>
      <c r="AD135" s="40"/>
      <c r="AE135" s="40"/>
      <c r="AT135" s="19" t="s">
        <v>137</v>
      </c>
      <c r="AU135" s="19" t="s">
        <v>85</v>
      </c>
    </row>
    <row r="136" s="2" customFormat="1" ht="16.5" customHeight="1">
      <c r="A136" s="40"/>
      <c r="B136" s="41"/>
      <c r="C136" s="204" t="s">
        <v>234</v>
      </c>
      <c r="D136" s="204" t="s">
        <v>130</v>
      </c>
      <c r="E136" s="205" t="s">
        <v>300</v>
      </c>
      <c r="F136" s="206" t="s">
        <v>301</v>
      </c>
      <c r="G136" s="207" t="s">
        <v>259</v>
      </c>
      <c r="H136" s="208">
        <v>1</v>
      </c>
      <c r="I136" s="209"/>
      <c r="J136" s="210">
        <f>ROUND(I136*H136,2)</f>
        <v>0</v>
      </c>
      <c r="K136" s="206" t="s">
        <v>21</v>
      </c>
      <c r="L136" s="46"/>
      <c r="M136" s="211" t="s">
        <v>21</v>
      </c>
      <c r="N136" s="212" t="s">
        <v>48</v>
      </c>
      <c r="O136" s="86"/>
      <c r="P136" s="213">
        <f>O136*H136</f>
        <v>0</v>
      </c>
      <c r="Q136" s="213">
        <v>0</v>
      </c>
      <c r="R136" s="213">
        <f>Q136*H136</f>
        <v>0</v>
      </c>
      <c r="S136" s="213">
        <v>0</v>
      </c>
      <c r="T136" s="214">
        <f>S136*H136</f>
        <v>0</v>
      </c>
      <c r="U136" s="40"/>
      <c r="V136" s="40"/>
      <c r="W136" s="40"/>
      <c r="X136" s="40"/>
      <c r="Y136" s="40"/>
      <c r="Z136" s="40"/>
      <c r="AA136" s="40"/>
      <c r="AB136" s="40"/>
      <c r="AC136" s="40"/>
      <c r="AD136" s="40"/>
      <c r="AE136" s="40"/>
      <c r="AR136" s="215" t="s">
        <v>245</v>
      </c>
      <c r="AT136" s="215" t="s">
        <v>130</v>
      </c>
      <c r="AU136" s="215" t="s">
        <v>85</v>
      </c>
      <c r="AY136" s="19" t="s">
        <v>129</v>
      </c>
      <c r="BE136" s="216">
        <f>IF(N136="základní",J136,0)</f>
        <v>0</v>
      </c>
      <c r="BF136" s="216">
        <f>IF(N136="snížená",J136,0)</f>
        <v>0</v>
      </c>
      <c r="BG136" s="216">
        <f>IF(N136="zákl. přenesená",J136,0)</f>
        <v>0</v>
      </c>
      <c r="BH136" s="216">
        <f>IF(N136="sníž. přenesená",J136,0)</f>
        <v>0</v>
      </c>
      <c r="BI136" s="216">
        <f>IF(N136="nulová",J136,0)</f>
        <v>0</v>
      </c>
      <c r="BJ136" s="19" t="s">
        <v>85</v>
      </c>
      <c r="BK136" s="216">
        <f>ROUND(I136*H136,2)</f>
        <v>0</v>
      </c>
      <c r="BL136" s="19" t="s">
        <v>245</v>
      </c>
      <c r="BM136" s="215" t="s">
        <v>302</v>
      </c>
    </row>
    <row r="137" s="2" customFormat="1">
      <c r="A137" s="40"/>
      <c r="B137" s="41"/>
      <c r="C137" s="42"/>
      <c r="D137" s="217" t="s">
        <v>135</v>
      </c>
      <c r="E137" s="42"/>
      <c r="F137" s="218" t="s">
        <v>301</v>
      </c>
      <c r="G137" s="42"/>
      <c r="H137" s="42"/>
      <c r="I137" s="219"/>
      <c r="J137" s="42"/>
      <c r="K137" s="42"/>
      <c r="L137" s="46"/>
      <c r="M137" s="220"/>
      <c r="N137" s="221"/>
      <c r="O137" s="86"/>
      <c r="P137" s="86"/>
      <c r="Q137" s="86"/>
      <c r="R137" s="86"/>
      <c r="S137" s="86"/>
      <c r="T137" s="87"/>
      <c r="U137" s="40"/>
      <c r="V137" s="40"/>
      <c r="W137" s="40"/>
      <c r="X137" s="40"/>
      <c r="Y137" s="40"/>
      <c r="Z137" s="40"/>
      <c r="AA137" s="40"/>
      <c r="AB137" s="40"/>
      <c r="AC137" s="40"/>
      <c r="AD137" s="40"/>
      <c r="AE137" s="40"/>
      <c r="AT137" s="19" t="s">
        <v>135</v>
      </c>
      <c r="AU137" s="19" t="s">
        <v>85</v>
      </c>
    </row>
    <row r="138" s="2" customFormat="1">
      <c r="A138" s="40"/>
      <c r="B138" s="41"/>
      <c r="C138" s="42"/>
      <c r="D138" s="217" t="s">
        <v>137</v>
      </c>
      <c r="E138" s="42"/>
      <c r="F138" s="222" t="s">
        <v>247</v>
      </c>
      <c r="G138" s="42"/>
      <c r="H138" s="42"/>
      <c r="I138" s="219"/>
      <c r="J138" s="42"/>
      <c r="K138" s="42"/>
      <c r="L138" s="46"/>
      <c r="M138" s="225"/>
      <c r="N138" s="226"/>
      <c r="O138" s="227"/>
      <c r="P138" s="227"/>
      <c r="Q138" s="227"/>
      <c r="R138" s="227"/>
      <c r="S138" s="227"/>
      <c r="T138" s="228"/>
      <c r="U138" s="40"/>
      <c r="V138" s="40"/>
      <c r="W138" s="40"/>
      <c r="X138" s="40"/>
      <c r="Y138" s="40"/>
      <c r="Z138" s="40"/>
      <c r="AA138" s="40"/>
      <c r="AB138" s="40"/>
      <c r="AC138" s="40"/>
      <c r="AD138" s="40"/>
      <c r="AE138" s="40"/>
      <c r="AT138" s="19" t="s">
        <v>137</v>
      </c>
      <c r="AU138" s="19" t="s">
        <v>85</v>
      </c>
    </row>
    <row r="139" s="2" customFormat="1" ht="6.96" customHeight="1">
      <c r="A139" s="40"/>
      <c r="B139" s="61"/>
      <c r="C139" s="62"/>
      <c r="D139" s="62"/>
      <c r="E139" s="62"/>
      <c r="F139" s="62"/>
      <c r="G139" s="62"/>
      <c r="H139" s="62"/>
      <c r="I139" s="62"/>
      <c r="J139" s="62"/>
      <c r="K139" s="62"/>
      <c r="L139" s="46"/>
      <c r="M139" s="40"/>
      <c r="O139" s="40"/>
      <c r="P139" s="40"/>
      <c r="Q139" s="40"/>
      <c r="R139" s="40"/>
      <c r="S139" s="40"/>
      <c r="T139" s="40"/>
      <c r="U139" s="40"/>
      <c r="V139" s="40"/>
      <c r="W139" s="40"/>
      <c r="X139" s="40"/>
      <c r="Y139" s="40"/>
      <c r="Z139" s="40"/>
      <c r="AA139" s="40"/>
      <c r="AB139" s="40"/>
      <c r="AC139" s="40"/>
      <c r="AD139" s="40"/>
      <c r="AE139" s="40"/>
    </row>
  </sheetData>
  <sheetProtection sheet="1" autoFilter="0" formatColumns="0" formatRows="0" objects="1" scenarios="1" spinCount="100000" saltValue="v59REPIY5NsvGN1Y5Y95uuOF2yjjNJy3y+LlRglqXKqfcf/uBNwSVi29n/EFfGm/yq2IfkaImLzIn4KKjRz8xQ==" hashValue="eKpTXW48dKt8QzaOO/XH7u2/8+iamkGtNy8sSMZDcCJcLbLsh7vxrkZ2wkwzt9nnW+B8WNwuGa9TNiviyUHwsw==" algorithmName="SHA-512" password="CC35"/>
  <autoFilter ref="C79:K138"/>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94</v>
      </c>
      <c r="AZ2" s="229" t="s">
        <v>303</v>
      </c>
      <c r="BA2" s="229" t="s">
        <v>304</v>
      </c>
      <c r="BB2" s="229" t="s">
        <v>305</v>
      </c>
      <c r="BC2" s="229" t="s">
        <v>306</v>
      </c>
      <c r="BD2" s="229" t="s">
        <v>87</v>
      </c>
    </row>
    <row r="3" s="1" customFormat="1" ht="6.96" customHeight="1">
      <c r="B3" s="130"/>
      <c r="C3" s="131"/>
      <c r="D3" s="131"/>
      <c r="E3" s="131"/>
      <c r="F3" s="131"/>
      <c r="G3" s="131"/>
      <c r="H3" s="131"/>
      <c r="I3" s="131"/>
      <c r="J3" s="131"/>
      <c r="K3" s="131"/>
      <c r="L3" s="22"/>
      <c r="AT3" s="19" t="s">
        <v>87</v>
      </c>
      <c r="AZ3" s="229" t="s">
        <v>307</v>
      </c>
      <c r="BA3" s="229" t="s">
        <v>308</v>
      </c>
      <c r="BB3" s="229" t="s">
        <v>175</v>
      </c>
      <c r="BC3" s="229" t="s">
        <v>309</v>
      </c>
      <c r="BD3" s="229" t="s">
        <v>87</v>
      </c>
    </row>
    <row r="4" s="1" customFormat="1" ht="24.96" customHeight="1">
      <c r="B4" s="22"/>
      <c r="D4" s="132" t="s">
        <v>98</v>
      </c>
      <c r="L4" s="22"/>
      <c r="M4" s="133" t="s">
        <v>10</v>
      </c>
      <c r="AT4" s="19" t="s">
        <v>4</v>
      </c>
      <c r="AZ4" s="229" t="s">
        <v>310</v>
      </c>
      <c r="BA4" s="229" t="s">
        <v>311</v>
      </c>
      <c r="BB4" s="229" t="s">
        <v>175</v>
      </c>
      <c r="BC4" s="229" t="s">
        <v>312</v>
      </c>
      <c r="BD4" s="229" t="s">
        <v>87</v>
      </c>
    </row>
    <row r="5" s="1" customFormat="1" ht="6.96" customHeight="1">
      <c r="B5" s="22"/>
      <c r="L5" s="22"/>
      <c r="AZ5" s="229" t="s">
        <v>313</v>
      </c>
      <c r="BA5" s="229" t="s">
        <v>314</v>
      </c>
      <c r="BB5" s="229" t="s">
        <v>175</v>
      </c>
      <c r="BC5" s="229" t="s">
        <v>315</v>
      </c>
      <c r="BD5" s="229" t="s">
        <v>87</v>
      </c>
    </row>
    <row r="6" s="1" customFormat="1" ht="12" customHeight="1">
      <c r="B6" s="22"/>
      <c r="D6" s="134" t="s">
        <v>16</v>
      </c>
      <c r="L6" s="22"/>
      <c r="AZ6" s="229" t="s">
        <v>316</v>
      </c>
      <c r="BA6" s="229" t="s">
        <v>317</v>
      </c>
      <c r="BB6" s="229" t="s">
        <v>175</v>
      </c>
      <c r="BC6" s="229" t="s">
        <v>318</v>
      </c>
      <c r="BD6" s="229" t="s">
        <v>87</v>
      </c>
    </row>
    <row r="7" s="1" customFormat="1" ht="16.5" customHeight="1">
      <c r="B7" s="22"/>
      <c r="E7" s="135" t="str">
        <f>'Rekapitulace stavby'!K6</f>
        <v>MVE Žlutice - rekonstrukce technologie</v>
      </c>
      <c r="F7" s="134"/>
      <c r="G7" s="134"/>
      <c r="H7" s="134"/>
      <c r="L7" s="22"/>
      <c r="AZ7" s="229" t="s">
        <v>319</v>
      </c>
      <c r="BA7" s="229" t="s">
        <v>320</v>
      </c>
      <c r="BB7" s="229" t="s">
        <v>175</v>
      </c>
      <c r="BC7" s="229" t="s">
        <v>321</v>
      </c>
      <c r="BD7" s="229" t="s">
        <v>87</v>
      </c>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c r="AZ8" s="229" t="s">
        <v>322</v>
      </c>
      <c r="BA8" s="229" t="s">
        <v>323</v>
      </c>
      <c r="BB8" s="229" t="s">
        <v>324</v>
      </c>
      <c r="BC8" s="229" t="s">
        <v>87</v>
      </c>
      <c r="BD8" s="229" t="s">
        <v>87</v>
      </c>
    </row>
    <row r="9" s="2" customFormat="1" ht="16.5" customHeight="1">
      <c r="A9" s="40"/>
      <c r="B9" s="46"/>
      <c r="C9" s="40"/>
      <c r="D9" s="40"/>
      <c r="E9" s="137" t="s">
        <v>325</v>
      </c>
      <c r="F9" s="40"/>
      <c r="G9" s="40"/>
      <c r="H9" s="40"/>
      <c r="I9" s="40"/>
      <c r="J9" s="40"/>
      <c r="K9" s="40"/>
      <c r="L9" s="136"/>
      <c r="S9" s="40"/>
      <c r="T9" s="40"/>
      <c r="U9" s="40"/>
      <c r="V9" s="40"/>
      <c r="W9" s="40"/>
      <c r="X9" s="40"/>
      <c r="Y9" s="40"/>
      <c r="Z9" s="40"/>
      <c r="AA9" s="40"/>
      <c r="AB9" s="40"/>
      <c r="AC9" s="40"/>
      <c r="AD9" s="40"/>
      <c r="AE9" s="40"/>
      <c r="AZ9" s="229" t="s">
        <v>326</v>
      </c>
      <c r="BA9" s="229" t="s">
        <v>327</v>
      </c>
      <c r="BB9" s="229" t="s">
        <v>328</v>
      </c>
      <c r="BC9" s="229" t="s">
        <v>329</v>
      </c>
      <c r="BD9" s="229" t="s">
        <v>87</v>
      </c>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c r="AZ10" s="229" t="s">
        <v>330</v>
      </c>
      <c r="BA10" s="229" t="s">
        <v>330</v>
      </c>
      <c r="BB10" s="229" t="s">
        <v>175</v>
      </c>
      <c r="BC10" s="229" t="s">
        <v>331</v>
      </c>
      <c r="BD10" s="229" t="s">
        <v>87</v>
      </c>
    </row>
    <row r="11" s="2" customFormat="1" ht="12" customHeight="1">
      <c r="A11" s="40"/>
      <c r="B11" s="46"/>
      <c r="C11" s="40"/>
      <c r="D11" s="134" t="s">
        <v>18</v>
      </c>
      <c r="E11" s="40"/>
      <c r="F11" s="138" t="s">
        <v>19</v>
      </c>
      <c r="G11" s="40"/>
      <c r="H11" s="40"/>
      <c r="I11" s="134" t="s">
        <v>20</v>
      </c>
      <c r="J11" s="138" t="s">
        <v>21</v>
      </c>
      <c r="K11" s="40"/>
      <c r="L11" s="136"/>
      <c r="S11" s="40"/>
      <c r="T11" s="40"/>
      <c r="U11" s="40"/>
      <c r="V11" s="40"/>
      <c r="W11" s="40"/>
      <c r="X11" s="40"/>
      <c r="Y11" s="40"/>
      <c r="Z11" s="40"/>
      <c r="AA11" s="40"/>
      <c r="AB11" s="40"/>
      <c r="AC11" s="40"/>
      <c r="AD11" s="40"/>
      <c r="AE11" s="40"/>
      <c r="AZ11" s="229" t="s">
        <v>332</v>
      </c>
      <c r="BA11" s="229" t="s">
        <v>333</v>
      </c>
      <c r="BB11" s="229" t="s">
        <v>175</v>
      </c>
      <c r="BC11" s="229" t="s">
        <v>334</v>
      </c>
      <c r="BD11" s="229" t="s">
        <v>87</v>
      </c>
    </row>
    <row r="12" s="2" customFormat="1" ht="12" customHeight="1">
      <c r="A12" s="40"/>
      <c r="B12" s="46"/>
      <c r="C12" s="40"/>
      <c r="D12" s="134" t="s">
        <v>22</v>
      </c>
      <c r="E12" s="40"/>
      <c r="F12" s="138" t="s">
        <v>23</v>
      </c>
      <c r="G12" s="40"/>
      <c r="H12" s="40"/>
      <c r="I12" s="134" t="s">
        <v>24</v>
      </c>
      <c r="J12" s="139" t="str">
        <f>'Rekapitulace stavby'!AN8</f>
        <v>9. 2. 2021</v>
      </c>
      <c r="K12" s="40"/>
      <c r="L12" s="136"/>
      <c r="S12" s="40"/>
      <c r="T12" s="40"/>
      <c r="U12" s="40"/>
      <c r="V12" s="40"/>
      <c r="W12" s="40"/>
      <c r="X12" s="40"/>
      <c r="Y12" s="40"/>
      <c r="Z12" s="40"/>
      <c r="AA12" s="40"/>
      <c r="AB12" s="40"/>
      <c r="AC12" s="40"/>
      <c r="AD12" s="40"/>
      <c r="AE12" s="40"/>
      <c r="AZ12" s="229" t="s">
        <v>335</v>
      </c>
      <c r="BA12" s="229" t="s">
        <v>336</v>
      </c>
      <c r="BB12" s="229" t="s">
        <v>328</v>
      </c>
      <c r="BC12" s="229" t="s">
        <v>337</v>
      </c>
      <c r="BD12" s="229" t="s">
        <v>87</v>
      </c>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c r="AZ13" s="229" t="s">
        <v>338</v>
      </c>
      <c r="BA13" s="229" t="s">
        <v>339</v>
      </c>
      <c r="BB13" s="229" t="s">
        <v>328</v>
      </c>
      <c r="BC13" s="229" t="s">
        <v>340</v>
      </c>
      <c r="BD13" s="229" t="s">
        <v>87</v>
      </c>
    </row>
    <row r="14" s="2" customFormat="1" ht="12" customHeight="1">
      <c r="A14" s="40"/>
      <c r="B14" s="46"/>
      <c r="C14" s="40"/>
      <c r="D14" s="134" t="s">
        <v>26</v>
      </c>
      <c r="E14" s="40"/>
      <c r="F14" s="40"/>
      <c r="G14" s="40"/>
      <c r="H14" s="40"/>
      <c r="I14" s="134" t="s">
        <v>27</v>
      </c>
      <c r="J14" s="138" t="s">
        <v>28</v>
      </c>
      <c r="K14" s="40"/>
      <c r="L14" s="136"/>
      <c r="S14" s="40"/>
      <c r="T14" s="40"/>
      <c r="U14" s="40"/>
      <c r="V14" s="40"/>
      <c r="W14" s="40"/>
      <c r="X14" s="40"/>
      <c r="Y14" s="40"/>
      <c r="Z14" s="40"/>
      <c r="AA14" s="40"/>
      <c r="AB14" s="40"/>
      <c r="AC14" s="40"/>
      <c r="AD14" s="40"/>
      <c r="AE14" s="40"/>
      <c r="AZ14" s="229" t="s">
        <v>341</v>
      </c>
      <c r="BA14" s="229" t="s">
        <v>341</v>
      </c>
      <c r="BB14" s="229" t="s">
        <v>324</v>
      </c>
      <c r="BC14" s="229" t="s">
        <v>162</v>
      </c>
      <c r="BD14" s="229" t="s">
        <v>87</v>
      </c>
    </row>
    <row r="15" s="2" customFormat="1" ht="18" customHeight="1">
      <c r="A15" s="40"/>
      <c r="B15" s="46"/>
      <c r="C15" s="40"/>
      <c r="D15" s="40"/>
      <c r="E15" s="138" t="s">
        <v>29</v>
      </c>
      <c r="F15" s="40"/>
      <c r="G15" s="40"/>
      <c r="H15" s="40"/>
      <c r="I15" s="134" t="s">
        <v>30</v>
      </c>
      <c r="J15" s="138" t="s">
        <v>31</v>
      </c>
      <c r="K15" s="40"/>
      <c r="L15" s="136"/>
      <c r="S15" s="40"/>
      <c r="T15" s="40"/>
      <c r="U15" s="40"/>
      <c r="V15" s="40"/>
      <c r="W15" s="40"/>
      <c r="X15" s="40"/>
      <c r="Y15" s="40"/>
      <c r="Z15" s="40"/>
      <c r="AA15" s="40"/>
      <c r="AB15" s="40"/>
      <c r="AC15" s="40"/>
      <c r="AD15" s="40"/>
      <c r="AE15" s="40"/>
      <c r="AZ15" s="229" t="s">
        <v>342</v>
      </c>
      <c r="BA15" s="229" t="s">
        <v>343</v>
      </c>
      <c r="BB15" s="229" t="s">
        <v>328</v>
      </c>
      <c r="BC15" s="229" t="s">
        <v>344</v>
      </c>
      <c r="BD15" s="229" t="s">
        <v>87</v>
      </c>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c r="AZ16" s="229" t="s">
        <v>345</v>
      </c>
      <c r="BA16" s="229" t="s">
        <v>346</v>
      </c>
      <c r="BB16" s="229" t="s">
        <v>324</v>
      </c>
      <c r="BC16" s="229" t="s">
        <v>347</v>
      </c>
      <c r="BD16" s="229" t="s">
        <v>87</v>
      </c>
    </row>
    <row r="17" s="2" customFormat="1" ht="12" customHeight="1">
      <c r="A17" s="40"/>
      <c r="B17" s="46"/>
      <c r="C17" s="40"/>
      <c r="D17" s="134" t="s">
        <v>32</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c r="AZ17" s="229" t="s">
        <v>348</v>
      </c>
      <c r="BA17" s="229" t="s">
        <v>349</v>
      </c>
      <c r="BB17" s="229" t="s">
        <v>204</v>
      </c>
      <c r="BC17" s="229" t="s">
        <v>350</v>
      </c>
      <c r="BD17" s="229" t="s">
        <v>87</v>
      </c>
    </row>
    <row r="18" s="2" customFormat="1" ht="18" customHeight="1">
      <c r="A18" s="40"/>
      <c r="B18" s="46"/>
      <c r="C18" s="40"/>
      <c r="D18" s="40"/>
      <c r="E18" s="35" t="str">
        <f>'Rekapitulace stavby'!E14</f>
        <v>Vyplň údaj</v>
      </c>
      <c r="F18" s="138"/>
      <c r="G18" s="138"/>
      <c r="H18" s="138"/>
      <c r="I18" s="134" t="s">
        <v>30</v>
      </c>
      <c r="J18" s="35" t="str">
        <f>'Rekapitulace stavby'!AN14</f>
        <v>Vyplň údaj</v>
      </c>
      <c r="K18" s="40"/>
      <c r="L18" s="136"/>
      <c r="S18" s="40"/>
      <c r="T18" s="40"/>
      <c r="U18" s="40"/>
      <c r="V18" s="40"/>
      <c r="W18" s="40"/>
      <c r="X18" s="40"/>
      <c r="Y18" s="40"/>
      <c r="Z18" s="40"/>
      <c r="AA18" s="40"/>
      <c r="AB18" s="40"/>
      <c r="AC18" s="40"/>
      <c r="AD18" s="40"/>
      <c r="AE18" s="40"/>
      <c r="AZ18" s="229" t="s">
        <v>351</v>
      </c>
      <c r="BA18" s="229" t="s">
        <v>352</v>
      </c>
      <c r="BB18" s="229" t="s">
        <v>328</v>
      </c>
      <c r="BC18" s="229" t="s">
        <v>353</v>
      </c>
      <c r="BD18" s="229" t="s">
        <v>87</v>
      </c>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c r="AZ19" s="229" t="s">
        <v>354</v>
      </c>
      <c r="BA19" s="229" t="s">
        <v>355</v>
      </c>
      <c r="BB19" s="229" t="s">
        <v>328</v>
      </c>
      <c r="BC19" s="229" t="s">
        <v>356</v>
      </c>
      <c r="BD19" s="229" t="s">
        <v>87</v>
      </c>
    </row>
    <row r="20" s="2" customFormat="1" ht="12" customHeight="1">
      <c r="A20" s="40"/>
      <c r="B20" s="46"/>
      <c r="C20" s="40"/>
      <c r="D20" s="134" t="s">
        <v>34</v>
      </c>
      <c r="E20" s="40"/>
      <c r="F20" s="40"/>
      <c r="G20" s="40"/>
      <c r="H20" s="40"/>
      <c r="I20" s="134" t="s">
        <v>27</v>
      </c>
      <c r="J20" s="138" t="s">
        <v>35</v>
      </c>
      <c r="K20" s="40"/>
      <c r="L20" s="136"/>
      <c r="S20" s="40"/>
      <c r="T20" s="40"/>
      <c r="U20" s="40"/>
      <c r="V20" s="40"/>
      <c r="W20" s="40"/>
      <c r="X20" s="40"/>
      <c r="Y20" s="40"/>
      <c r="Z20" s="40"/>
      <c r="AA20" s="40"/>
      <c r="AB20" s="40"/>
      <c r="AC20" s="40"/>
      <c r="AD20" s="40"/>
      <c r="AE20" s="40"/>
      <c r="AZ20" s="229" t="s">
        <v>357</v>
      </c>
      <c r="BA20" s="229" t="s">
        <v>358</v>
      </c>
      <c r="BB20" s="229" t="s">
        <v>175</v>
      </c>
      <c r="BC20" s="229" t="s">
        <v>359</v>
      </c>
      <c r="BD20" s="229" t="s">
        <v>87</v>
      </c>
    </row>
    <row r="21" s="2" customFormat="1" ht="18" customHeight="1">
      <c r="A21" s="40"/>
      <c r="B21" s="46"/>
      <c r="C21" s="40"/>
      <c r="D21" s="40"/>
      <c r="E21" s="138" t="s">
        <v>36</v>
      </c>
      <c r="F21" s="40"/>
      <c r="G21" s="40"/>
      <c r="H21" s="40"/>
      <c r="I21" s="134" t="s">
        <v>30</v>
      </c>
      <c r="J21" s="138" t="s">
        <v>37</v>
      </c>
      <c r="K21" s="40"/>
      <c r="L21" s="136"/>
      <c r="S21" s="40"/>
      <c r="T21" s="40"/>
      <c r="U21" s="40"/>
      <c r="V21" s="40"/>
      <c r="W21" s="40"/>
      <c r="X21" s="40"/>
      <c r="Y21" s="40"/>
      <c r="Z21" s="40"/>
      <c r="AA21" s="40"/>
      <c r="AB21" s="40"/>
      <c r="AC21" s="40"/>
      <c r="AD21" s="40"/>
      <c r="AE21" s="40"/>
      <c r="AZ21" s="229" t="s">
        <v>360</v>
      </c>
      <c r="BA21" s="229" t="s">
        <v>361</v>
      </c>
      <c r="BB21" s="229" t="s">
        <v>362</v>
      </c>
      <c r="BC21" s="229" t="s">
        <v>363</v>
      </c>
      <c r="BD21" s="229" t="s">
        <v>87</v>
      </c>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c r="AZ22" s="229" t="s">
        <v>364</v>
      </c>
      <c r="BA22" s="229" t="s">
        <v>365</v>
      </c>
      <c r="BB22" s="229" t="s">
        <v>204</v>
      </c>
      <c r="BC22" s="229" t="s">
        <v>366</v>
      </c>
      <c r="BD22" s="229" t="s">
        <v>87</v>
      </c>
    </row>
    <row r="23" s="2" customFormat="1" ht="12" customHeight="1">
      <c r="A23" s="40"/>
      <c r="B23" s="46"/>
      <c r="C23" s="40"/>
      <c r="D23" s="134" t="s">
        <v>39</v>
      </c>
      <c r="E23" s="40"/>
      <c r="F23" s="40"/>
      <c r="G23" s="40"/>
      <c r="H23" s="40"/>
      <c r="I23" s="134" t="s">
        <v>27</v>
      </c>
      <c r="J23" s="138" t="str">
        <f>IF('Rekapitulace stavby'!AN19="","",'Rekapitulace stavby'!AN19)</f>
        <v/>
      </c>
      <c r="K23" s="40"/>
      <c r="L23" s="136"/>
      <c r="S23" s="40"/>
      <c r="T23" s="40"/>
      <c r="U23" s="40"/>
      <c r="V23" s="40"/>
      <c r="W23" s="40"/>
      <c r="X23" s="40"/>
      <c r="Y23" s="40"/>
      <c r="Z23" s="40"/>
      <c r="AA23" s="40"/>
      <c r="AB23" s="40"/>
      <c r="AC23" s="40"/>
      <c r="AD23" s="40"/>
      <c r="AE23" s="40"/>
      <c r="AZ23" s="229" t="s">
        <v>367</v>
      </c>
      <c r="BA23" s="229" t="s">
        <v>368</v>
      </c>
      <c r="BB23" s="229" t="s">
        <v>204</v>
      </c>
      <c r="BC23" s="229" t="s">
        <v>369</v>
      </c>
      <c r="BD23" s="229" t="s">
        <v>87</v>
      </c>
    </row>
    <row r="24" s="2" customFormat="1" ht="18" customHeight="1">
      <c r="A24" s="40"/>
      <c r="B24" s="46"/>
      <c r="C24" s="40"/>
      <c r="D24" s="40"/>
      <c r="E24" s="138" t="str">
        <f>IF('Rekapitulace stavby'!E20="","",'Rekapitulace stavby'!E20)</f>
        <v xml:space="preserve"> </v>
      </c>
      <c r="F24" s="40"/>
      <c r="G24" s="40"/>
      <c r="H24" s="40"/>
      <c r="I24" s="134" t="s">
        <v>30</v>
      </c>
      <c r="J24" s="138" t="str">
        <f>IF('Rekapitulace stavby'!AN20="","",'Rekapitulace stavby'!AN20)</f>
        <v/>
      </c>
      <c r="K24" s="40"/>
      <c r="L24" s="136"/>
      <c r="S24" s="40"/>
      <c r="T24" s="40"/>
      <c r="U24" s="40"/>
      <c r="V24" s="40"/>
      <c r="W24" s="40"/>
      <c r="X24" s="40"/>
      <c r="Y24" s="40"/>
      <c r="Z24" s="40"/>
      <c r="AA24" s="40"/>
      <c r="AB24" s="40"/>
      <c r="AC24" s="40"/>
      <c r="AD24" s="40"/>
      <c r="AE24" s="40"/>
      <c r="AZ24" s="229" t="s">
        <v>370</v>
      </c>
      <c r="BA24" s="229" t="s">
        <v>371</v>
      </c>
      <c r="BB24" s="229" t="s">
        <v>324</v>
      </c>
      <c r="BC24" s="229" t="s">
        <v>128</v>
      </c>
      <c r="BD24" s="229" t="s">
        <v>87</v>
      </c>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c r="AZ25" s="229" t="s">
        <v>372</v>
      </c>
      <c r="BA25" s="229" t="s">
        <v>373</v>
      </c>
      <c r="BB25" s="229" t="s">
        <v>324</v>
      </c>
      <c r="BC25" s="229" t="s">
        <v>217</v>
      </c>
      <c r="BD25" s="229" t="s">
        <v>87</v>
      </c>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c r="AZ26" s="229" t="s">
        <v>374</v>
      </c>
      <c r="BA26" s="229" t="s">
        <v>375</v>
      </c>
      <c r="BB26" s="229" t="s">
        <v>324</v>
      </c>
      <c r="BC26" s="229" t="s">
        <v>347</v>
      </c>
      <c r="BD26" s="229" t="s">
        <v>87</v>
      </c>
    </row>
    <row r="27" s="8" customFormat="1" ht="16.5" customHeight="1">
      <c r="A27" s="140"/>
      <c r="B27" s="141"/>
      <c r="C27" s="140"/>
      <c r="D27" s="140"/>
      <c r="E27" s="142" t="s">
        <v>21</v>
      </c>
      <c r="F27" s="142"/>
      <c r="G27" s="142"/>
      <c r="H27" s="142"/>
      <c r="I27" s="140"/>
      <c r="J27" s="140"/>
      <c r="K27" s="140"/>
      <c r="L27" s="143"/>
      <c r="S27" s="140"/>
      <c r="T27" s="140"/>
      <c r="U27" s="140"/>
      <c r="V27" s="140"/>
      <c r="W27" s="140"/>
      <c r="X27" s="140"/>
      <c r="Y27" s="140"/>
      <c r="Z27" s="140"/>
      <c r="AA27" s="140"/>
      <c r="AB27" s="140"/>
      <c r="AC27" s="140"/>
      <c r="AD27" s="140"/>
      <c r="AE27" s="140"/>
      <c r="AZ27" s="230" t="s">
        <v>376</v>
      </c>
      <c r="BA27" s="230" t="s">
        <v>376</v>
      </c>
      <c r="BB27" s="230" t="s">
        <v>328</v>
      </c>
      <c r="BC27" s="230" t="s">
        <v>377</v>
      </c>
      <c r="BD27" s="230" t="s">
        <v>87</v>
      </c>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c r="AZ28" s="229" t="s">
        <v>378</v>
      </c>
      <c r="BA28" s="229" t="s">
        <v>379</v>
      </c>
      <c r="BB28" s="229" t="s">
        <v>328</v>
      </c>
      <c r="BC28" s="229" t="s">
        <v>380</v>
      </c>
      <c r="BD28" s="229" t="s">
        <v>87</v>
      </c>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c r="AZ29" s="229" t="s">
        <v>381</v>
      </c>
      <c r="BA29" s="229" t="s">
        <v>382</v>
      </c>
      <c r="BB29" s="229" t="s">
        <v>328</v>
      </c>
      <c r="BC29" s="229" t="s">
        <v>383</v>
      </c>
      <c r="BD29" s="229" t="s">
        <v>87</v>
      </c>
    </row>
    <row r="30" s="2" customFormat="1" ht="25.44" customHeight="1">
      <c r="A30" s="40"/>
      <c r="B30" s="46"/>
      <c r="C30" s="40"/>
      <c r="D30" s="145" t="s">
        <v>43</v>
      </c>
      <c r="E30" s="40"/>
      <c r="F30" s="40"/>
      <c r="G30" s="40"/>
      <c r="H30" s="40"/>
      <c r="I30" s="40"/>
      <c r="J30" s="146">
        <f>ROUND(J91, 2)</f>
        <v>0</v>
      </c>
      <c r="K30" s="40"/>
      <c r="L30" s="136"/>
      <c r="S30" s="40"/>
      <c r="T30" s="40"/>
      <c r="U30" s="40"/>
      <c r="V30" s="40"/>
      <c r="W30" s="40"/>
      <c r="X30" s="40"/>
      <c r="Y30" s="40"/>
      <c r="Z30" s="40"/>
      <c r="AA30" s="40"/>
      <c r="AB30" s="40"/>
      <c r="AC30" s="40"/>
      <c r="AD30" s="40"/>
      <c r="AE30" s="40"/>
      <c r="AZ30" s="229" t="s">
        <v>384</v>
      </c>
      <c r="BA30" s="229" t="s">
        <v>385</v>
      </c>
      <c r="BB30" s="229" t="s">
        <v>328</v>
      </c>
      <c r="BC30" s="229" t="s">
        <v>386</v>
      </c>
      <c r="BD30" s="229" t="s">
        <v>87</v>
      </c>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c r="AZ31" s="229" t="s">
        <v>387</v>
      </c>
      <c r="BA31" s="229" t="s">
        <v>388</v>
      </c>
      <c r="BB31" s="229" t="s">
        <v>328</v>
      </c>
      <c r="BC31" s="229" t="s">
        <v>389</v>
      </c>
      <c r="BD31" s="229" t="s">
        <v>87</v>
      </c>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c r="AZ32" s="229" t="s">
        <v>390</v>
      </c>
      <c r="BA32" s="229" t="s">
        <v>391</v>
      </c>
      <c r="BB32" s="229" t="s">
        <v>204</v>
      </c>
      <c r="BC32" s="229" t="s">
        <v>392</v>
      </c>
      <c r="BD32" s="229" t="s">
        <v>87</v>
      </c>
    </row>
    <row r="33" s="2" customFormat="1" ht="14.4" customHeight="1">
      <c r="A33" s="40"/>
      <c r="B33" s="46"/>
      <c r="C33" s="40"/>
      <c r="D33" s="148" t="s">
        <v>47</v>
      </c>
      <c r="E33" s="134" t="s">
        <v>48</v>
      </c>
      <c r="F33" s="149">
        <f>ROUND((SUM(BE91:BE494)),  2)</f>
        <v>0</v>
      </c>
      <c r="G33" s="40"/>
      <c r="H33" s="40"/>
      <c r="I33" s="150">
        <v>0.20999999999999999</v>
      </c>
      <c r="J33" s="149">
        <f>ROUND(((SUM(BE91:BE494))*I33),  2)</f>
        <v>0</v>
      </c>
      <c r="K33" s="40"/>
      <c r="L33" s="136"/>
      <c r="S33" s="40"/>
      <c r="T33" s="40"/>
      <c r="U33" s="40"/>
      <c r="V33" s="40"/>
      <c r="W33" s="40"/>
      <c r="X33" s="40"/>
      <c r="Y33" s="40"/>
      <c r="Z33" s="40"/>
      <c r="AA33" s="40"/>
      <c r="AB33" s="40"/>
      <c r="AC33" s="40"/>
      <c r="AD33" s="40"/>
      <c r="AE33" s="40"/>
      <c r="AZ33" s="229" t="s">
        <v>393</v>
      </c>
      <c r="BA33" s="229" t="s">
        <v>394</v>
      </c>
      <c r="BB33" s="229" t="s">
        <v>362</v>
      </c>
      <c r="BC33" s="229" t="s">
        <v>395</v>
      </c>
      <c r="BD33" s="229" t="s">
        <v>87</v>
      </c>
    </row>
    <row r="34" s="2" customFormat="1" ht="14.4" customHeight="1">
      <c r="A34" s="40"/>
      <c r="B34" s="46"/>
      <c r="C34" s="40"/>
      <c r="D34" s="40"/>
      <c r="E34" s="134" t="s">
        <v>49</v>
      </c>
      <c r="F34" s="149">
        <f>ROUND((SUM(BF91:BF494)),  2)</f>
        <v>0</v>
      </c>
      <c r="G34" s="40"/>
      <c r="H34" s="40"/>
      <c r="I34" s="150">
        <v>0.14999999999999999</v>
      </c>
      <c r="J34" s="149">
        <f>ROUND(((SUM(BF91:BF494))*I34),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ROUND((SUM(BG91:BG494)),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ROUND((SUM(BH91:BH494)),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ROUND((SUM(BI91:BI494)),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MVE Žlutice - rekonstrukce technologie</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01 - Úpravy MVE</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na řece Střela (ř. km 66,7)</v>
      </c>
      <c r="G52" s="42"/>
      <c r="H52" s="42"/>
      <c r="I52" s="34" t="s">
        <v>24</v>
      </c>
      <c r="J52" s="74" t="str">
        <f>IF(J12="","",J12)</f>
        <v>9. 2. 2021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26</v>
      </c>
      <c r="D54" s="42"/>
      <c r="E54" s="42"/>
      <c r="F54" s="29" t="str">
        <f>E15</f>
        <v>Povodí Vltavy, státní podnik</v>
      </c>
      <c r="G54" s="42"/>
      <c r="H54" s="42"/>
      <c r="I54" s="34" t="s">
        <v>34</v>
      </c>
      <c r="J54" s="38" t="str">
        <f>E21</f>
        <v>AQUATIS a. s.</v>
      </c>
      <c r="K54" s="42"/>
      <c r="L54" s="136"/>
      <c r="S54" s="40"/>
      <c r="T54" s="40"/>
      <c r="U54" s="40"/>
      <c r="V54" s="40"/>
      <c r="W54" s="40"/>
      <c r="X54" s="40"/>
      <c r="Y54" s="40"/>
      <c r="Z54" s="40"/>
      <c r="AA54" s="40"/>
      <c r="AB54" s="40"/>
      <c r="AC54" s="40"/>
      <c r="AD54" s="40"/>
      <c r="AE54" s="40"/>
    </row>
    <row r="55" s="2" customFormat="1" ht="15.15" customHeight="1">
      <c r="A55" s="40"/>
      <c r="B55" s="41"/>
      <c r="C55" s="34" t="s">
        <v>32</v>
      </c>
      <c r="D55" s="42"/>
      <c r="E55" s="42"/>
      <c r="F55" s="29" t="str">
        <f>IF(E18="","",E18)</f>
        <v>Vyplň údaj</v>
      </c>
      <c r="G55" s="42"/>
      <c r="H55" s="42"/>
      <c r="I55" s="34" t="s">
        <v>39</v>
      </c>
      <c r="J55" s="38" t="str">
        <f>E24</f>
        <v xml:space="preserve"> </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102</v>
      </c>
      <c r="D57" s="164"/>
      <c r="E57" s="164"/>
      <c r="F57" s="164"/>
      <c r="G57" s="164"/>
      <c r="H57" s="164"/>
      <c r="I57" s="164"/>
      <c r="J57" s="165" t="s">
        <v>103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J91</f>
        <v>0</v>
      </c>
      <c r="K59" s="42"/>
      <c r="L59" s="136"/>
      <c r="S59" s="40"/>
      <c r="T59" s="40"/>
      <c r="U59" s="40"/>
      <c r="V59" s="40"/>
      <c r="W59" s="40"/>
      <c r="X59" s="40"/>
      <c r="Y59" s="40"/>
      <c r="Z59" s="40"/>
      <c r="AA59" s="40"/>
      <c r="AB59" s="40"/>
      <c r="AC59" s="40"/>
      <c r="AD59" s="40"/>
      <c r="AE59" s="40"/>
      <c r="AU59" s="19" t="s">
        <v>104</v>
      </c>
    </row>
    <row r="60" s="9" customFormat="1" ht="24.96" customHeight="1">
      <c r="A60" s="9"/>
      <c r="B60" s="167"/>
      <c r="C60" s="168"/>
      <c r="D60" s="169" t="s">
        <v>396</v>
      </c>
      <c r="E60" s="170"/>
      <c r="F60" s="170"/>
      <c r="G60" s="170"/>
      <c r="H60" s="170"/>
      <c r="I60" s="170"/>
      <c r="J60" s="171">
        <f>J92</f>
        <v>0</v>
      </c>
      <c r="K60" s="168"/>
      <c r="L60" s="172"/>
      <c r="S60" s="9"/>
      <c r="T60" s="9"/>
      <c r="U60" s="9"/>
      <c r="V60" s="9"/>
      <c r="W60" s="9"/>
      <c r="X60" s="9"/>
      <c r="Y60" s="9"/>
      <c r="Z60" s="9"/>
      <c r="AA60" s="9"/>
      <c r="AB60" s="9"/>
      <c r="AC60" s="9"/>
      <c r="AD60" s="9"/>
      <c r="AE60" s="9"/>
    </row>
    <row r="61" s="10" customFormat="1" ht="19.92" customHeight="1">
      <c r="A61" s="10"/>
      <c r="B61" s="173"/>
      <c r="C61" s="174"/>
      <c r="D61" s="175" t="s">
        <v>397</v>
      </c>
      <c r="E61" s="176"/>
      <c r="F61" s="176"/>
      <c r="G61" s="176"/>
      <c r="H61" s="176"/>
      <c r="I61" s="176"/>
      <c r="J61" s="177">
        <f>J93</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398</v>
      </c>
      <c r="E62" s="176"/>
      <c r="F62" s="176"/>
      <c r="G62" s="176"/>
      <c r="H62" s="176"/>
      <c r="I62" s="176"/>
      <c r="J62" s="177">
        <f>J149</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399</v>
      </c>
      <c r="E63" s="176"/>
      <c r="F63" s="176"/>
      <c r="G63" s="176"/>
      <c r="H63" s="176"/>
      <c r="I63" s="176"/>
      <c r="J63" s="177">
        <f>J274</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400</v>
      </c>
      <c r="E64" s="176"/>
      <c r="F64" s="176"/>
      <c r="G64" s="176"/>
      <c r="H64" s="176"/>
      <c r="I64" s="176"/>
      <c r="J64" s="177">
        <f>J304</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401</v>
      </c>
      <c r="E65" s="170"/>
      <c r="F65" s="170"/>
      <c r="G65" s="170"/>
      <c r="H65" s="170"/>
      <c r="I65" s="170"/>
      <c r="J65" s="171">
        <f>J308</f>
        <v>0</v>
      </c>
      <c r="K65" s="168"/>
      <c r="L65" s="172"/>
      <c r="S65" s="9"/>
      <c r="T65" s="9"/>
      <c r="U65" s="9"/>
      <c r="V65" s="9"/>
      <c r="W65" s="9"/>
      <c r="X65" s="9"/>
      <c r="Y65" s="9"/>
      <c r="Z65" s="9"/>
      <c r="AA65" s="9"/>
      <c r="AB65" s="9"/>
      <c r="AC65" s="9"/>
      <c r="AD65" s="9"/>
      <c r="AE65" s="9"/>
    </row>
    <row r="66" s="10" customFormat="1" ht="19.92" customHeight="1">
      <c r="A66" s="10"/>
      <c r="B66" s="173"/>
      <c r="C66" s="174"/>
      <c r="D66" s="175" t="s">
        <v>402</v>
      </c>
      <c r="E66" s="176"/>
      <c r="F66" s="176"/>
      <c r="G66" s="176"/>
      <c r="H66" s="176"/>
      <c r="I66" s="176"/>
      <c r="J66" s="177">
        <f>J309</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403</v>
      </c>
      <c r="E67" s="176"/>
      <c r="F67" s="176"/>
      <c r="G67" s="176"/>
      <c r="H67" s="176"/>
      <c r="I67" s="176"/>
      <c r="J67" s="177">
        <f>J427</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404</v>
      </c>
      <c r="E68" s="176"/>
      <c r="F68" s="176"/>
      <c r="G68" s="176"/>
      <c r="H68" s="176"/>
      <c r="I68" s="176"/>
      <c r="J68" s="177">
        <f>J440</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405</v>
      </c>
      <c r="E69" s="176"/>
      <c r="F69" s="176"/>
      <c r="G69" s="176"/>
      <c r="H69" s="176"/>
      <c r="I69" s="176"/>
      <c r="J69" s="177">
        <f>J447</f>
        <v>0</v>
      </c>
      <c r="K69" s="174"/>
      <c r="L69" s="178"/>
      <c r="S69" s="10"/>
      <c r="T69" s="10"/>
      <c r="U69" s="10"/>
      <c r="V69" s="10"/>
      <c r="W69" s="10"/>
      <c r="X69" s="10"/>
      <c r="Y69" s="10"/>
      <c r="Z69" s="10"/>
      <c r="AA69" s="10"/>
      <c r="AB69" s="10"/>
      <c r="AC69" s="10"/>
      <c r="AD69" s="10"/>
      <c r="AE69" s="10"/>
    </row>
    <row r="70" s="9" customFormat="1" ht="24.96" customHeight="1">
      <c r="A70" s="9"/>
      <c r="B70" s="167"/>
      <c r="C70" s="168"/>
      <c r="D70" s="169" t="s">
        <v>406</v>
      </c>
      <c r="E70" s="170"/>
      <c r="F70" s="170"/>
      <c r="G70" s="170"/>
      <c r="H70" s="170"/>
      <c r="I70" s="170"/>
      <c r="J70" s="171">
        <f>J486</f>
        <v>0</v>
      </c>
      <c r="K70" s="168"/>
      <c r="L70" s="172"/>
      <c r="S70" s="9"/>
      <c r="T70" s="9"/>
      <c r="U70" s="9"/>
      <c r="V70" s="9"/>
      <c r="W70" s="9"/>
      <c r="X70" s="9"/>
      <c r="Y70" s="9"/>
      <c r="Z70" s="9"/>
      <c r="AA70" s="9"/>
      <c r="AB70" s="9"/>
      <c r="AC70" s="9"/>
      <c r="AD70" s="9"/>
      <c r="AE70" s="9"/>
    </row>
    <row r="71" s="10" customFormat="1" ht="19.92" customHeight="1">
      <c r="A71" s="10"/>
      <c r="B71" s="173"/>
      <c r="C71" s="174"/>
      <c r="D71" s="175" t="s">
        <v>407</v>
      </c>
      <c r="E71" s="176"/>
      <c r="F71" s="176"/>
      <c r="G71" s="176"/>
      <c r="H71" s="176"/>
      <c r="I71" s="176"/>
      <c r="J71" s="177">
        <f>J487</f>
        <v>0</v>
      </c>
      <c r="K71" s="174"/>
      <c r="L71" s="178"/>
      <c r="S71" s="10"/>
      <c r="T71" s="10"/>
      <c r="U71" s="10"/>
      <c r="V71" s="10"/>
      <c r="W71" s="10"/>
      <c r="X71" s="10"/>
      <c r="Y71" s="10"/>
      <c r="Z71" s="10"/>
      <c r="AA71" s="10"/>
      <c r="AB71" s="10"/>
      <c r="AC71" s="10"/>
      <c r="AD71" s="10"/>
      <c r="AE71" s="10"/>
    </row>
    <row r="72" s="2" customFormat="1" ht="21.84"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61"/>
      <c r="C73" s="62"/>
      <c r="D73" s="62"/>
      <c r="E73" s="62"/>
      <c r="F73" s="62"/>
      <c r="G73" s="62"/>
      <c r="H73" s="62"/>
      <c r="I73" s="62"/>
      <c r="J73" s="62"/>
      <c r="K73" s="62"/>
      <c r="L73" s="136"/>
      <c r="S73" s="40"/>
      <c r="T73" s="40"/>
      <c r="U73" s="40"/>
      <c r="V73" s="40"/>
      <c r="W73" s="40"/>
      <c r="X73" s="40"/>
      <c r="Y73" s="40"/>
      <c r="Z73" s="40"/>
      <c r="AA73" s="40"/>
      <c r="AB73" s="40"/>
      <c r="AC73" s="40"/>
      <c r="AD73" s="40"/>
      <c r="AE73" s="40"/>
    </row>
    <row r="77" s="2" customFormat="1" ht="6.96" customHeight="1">
      <c r="A77" s="40"/>
      <c r="B77" s="63"/>
      <c r="C77" s="64"/>
      <c r="D77" s="64"/>
      <c r="E77" s="64"/>
      <c r="F77" s="64"/>
      <c r="G77" s="64"/>
      <c r="H77" s="64"/>
      <c r="I77" s="64"/>
      <c r="J77" s="64"/>
      <c r="K77" s="64"/>
      <c r="L77" s="136"/>
      <c r="S77" s="40"/>
      <c r="T77" s="40"/>
      <c r="U77" s="40"/>
      <c r="V77" s="40"/>
      <c r="W77" s="40"/>
      <c r="X77" s="40"/>
      <c r="Y77" s="40"/>
      <c r="Z77" s="40"/>
      <c r="AA77" s="40"/>
      <c r="AB77" s="40"/>
      <c r="AC77" s="40"/>
      <c r="AD77" s="40"/>
      <c r="AE77" s="40"/>
    </row>
    <row r="78" s="2" customFormat="1" ht="24.96" customHeight="1">
      <c r="A78" s="40"/>
      <c r="B78" s="41"/>
      <c r="C78" s="25" t="s">
        <v>113</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2" customHeight="1">
      <c r="A80" s="40"/>
      <c r="B80" s="41"/>
      <c r="C80" s="34" t="s">
        <v>16</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6.5" customHeight="1">
      <c r="A81" s="40"/>
      <c r="B81" s="41"/>
      <c r="C81" s="42"/>
      <c r="D81" s="42"/>
      <c r="E81" s="162" t="str">
        <f>E7</f>
        <v>MVE Žlutice - rekonstrukce technologie</v>
      </c>
      <c r="F81" s="34"/>
      <c r="G81" s="34"/>
      <c r="H81" s="34"/>
      <c r="I81" s="42"/>
      <c r="J81" s="42"/>
      <c r="K81" s="42"/>
      <c r="L81" s="136"/>
      <c r="S81" s="40"/>
      <c r="T81" s="40"/>
      <c r="U81" s="40"/>
      <c r="V81" s="40"/>
      <c r="W81" s="40"/>
      <c r="X81" s="40"/>
      <c r="Y81" s="40"/>
      <c r="Z81" s="40"/>
      <c r="AA81" s="40"/>
      <c r="AB81" s="40"/>
      <c r="AC81" s="40"/>
      <c r="AD81" s="40"/>
      <c r="AE81" s="40"/>
    </row>
    <row r="82" s="2" customFormat="1" ht="12" customHeight="1">
      <c r="A82" s="40"/>
      <c r="B82" s="41"/>
      <c r="C82" s="34" t="s">
        <v>99</v>
      </c>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6.5" customHeight="1">
      <c r="A83" s="40"/>
      <c r="B83" s="41"/>
      <c r="C83" s="42"/>
      <c r="D83" s="42"/>
      <c r="E83" s="71" t="str">
        <f>E9</f>
        <v>SO 01 - Úpravy MVE</v>
      </c>
      <c r="F83" s="42"/>
      <c r="G83" s="42"/>
      <c r="H83" s="42"/>
      <c r="I83" s="42"/>
      <c r="J83" s="42"/>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2" customHeight="1">
      <c r="A85" s="40"/>
      <c r="B85" s="41"/>
      <c r="C85" s="34" t="s">
        <v>22</v>
      </c>
      <c r="D85" s="42"/>
      <c r="E85" s="42"/>
      <c r="F85" s="29" t="str">
        <f>F12</f>
        <v>na řece Střela (ř. km 66,7)</v>
      </c>
      <c r="G85" s="42"/>
      <c r="H85" s="42"/>
      <c r="I85" s="34" t="s">
        <v>24</v>
      </c>
      <c r="J85" s="74" t="str">
        <f>IF(J12="","",J12)</f>
        <v>9. 2. 2021</v>
      </c>
      <c r="K85" s="42"/>
      <c r="L85" s="13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15.15" customHeight="1">
      <c r="A87" s="40"/>
      <c r="B87" s="41"/>
      <c r="C87" s="34" t="s">
        <v>26</v>
      </c>
      <c r="D87" s="42"/>
      <c r="E87" s="42"/>
      <c r="F87" s="29" t="str">
        <f>E15</f>
        <v>Povodí Vltavy, státní podnik</v>
      </c>
      <c r="G87" s="42"/>
      <c r="H87" s="42"/>
      <c r="I87" s="34" t="s">
        <v>34</v>
      </c>
      <c r="J87" s="38" t="str">
        <f>E21</f>
        <v>AQUATIS a. s.</v>
      </c>
      <c r="K87" s="42"/>
      <c r="L87" s="136"/>
      <c r="S87" s="40"/>
      <c r="T87" s="40"/>
      <c r="U87" s="40"/>
      <c r="V87" s="40"/>
      <c r="W87" s="40"/>
      <c r="X87" s="40"/>
      <c r="Y87" s="40"/>
      <c r="Z87" s="40"/>
      <c r="AA87" s="40"/>
      <c r="AB87" s="40"/>
      <c r="AC87" s="40"/>
      <c r="AD87" s="40"/>
      <c r="AE87" s="40"/>
    </row>
    <row r="88" s="2" customFormat="1" ht="15.15" customHeight="1">
      <c r="A88" s="40"/>
      <c r="B88" s="41"/>
      <c r="C88" s="34" t="s">
        <v>32</v>
      </c>
      <c r="D88" s="42"/>
      <c r="E88" s="42"/>
      <c r="F88" s="29" t="str">
        <f>IF(E18="","",E18)</f>
        <v>Vyplň údaj</v>
      </c>
      <c r="G88" s="42"/>
      <c r="H88" s="42"/>
      <c r="I88" s="34" t="s">
        <v>39</v>
      </c>
      <c r="J88" s="38" t="str">
        <f>E24</f>
        <v xml:space="preserve"> </v>
      </c>
      <c r="K88" s="42"/>
      <c r="L88" s="136"/>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36"/>
      <c r="S89" s="40"/>
      <c r="T89" s="40"/>
      <c r="U89" s="40"/>
      <c r="V89" s="40"/>
      <c r="W89" s="40"/>
      <c r="X89" s="40"/>
      <c r="Y89" s="40"/>
      <c r="Z89" s="40"/>
      <c r="AA89" s="40"/>
      <c r="AB89" s="40"/>
      <c r="AC89" s="40"/>
      <c r="AD89" s="40"/>
      <c r="AE89" s="40"/>
    </row>
    <row r="90" s="11" customFormat="1" ht="29.28" customHeight="1">
      <c r="A90" s="179"/>
      <c r="B90" s="180"/>
      <c r="C90" s="181" t="s">
        <v>114</v>
      </c>
      <c r="D90" s="182" t="s">
        <v>62</v>
      </c>
      <c r="E90" s="182" t="s">
        <v>58</v>
      </c>
      <c r="F90" s="182" t="s">
        <v>59</v>
      </c>
      <c r="G90" s="182" t="s">
        <v>115</v>
      </c>
      <c r="H90" s="182" t="s">
        <v>116</v>
      </c>
      <c r="I90" s="182" t="s">
        <v>117</v>
      </c>
      <c r="J90" s="182" t="s">
        <v>103</v>
      </c>
      <c r="K90" s="183" t="s">
        <v>118</v>
      </c>
      <c r="L90" s="184"/>
      <c r="M90" s="94" t="s">
        <v>21</v>
      </c>
      <c r="N90" s="95" t="s">
        <v>47</v>
      </c>
      <c r="O90" s="95" t="s">
        <v>119</v>
      </c>
      <c r="P90" s="95" t="s">
        <v>120</v>
      </c>
      <c r="Q90" s="95" t="s">
        <v>121</v>
      </c>
      <c r="R90" s="95" t="s">
        <v>122</v>
      </c>
      <c r="S90" s="95" t="s">
        <v>123</v>
      </c>
      <c r="T90" s="96" t="s">
        <v>124</v>
      </c>
      <c r="U90" s="179"/>
      <c r="V90" s="179"/>
      <c r="W90" s="179"/>
      <c r="X90" s="179"/>
      <c r="Y90" s="179"/>
      <c r="Z90" s="179"/>
      <c r="AA90" s="179"/>
      <c r="AB90" s="179"/>
      <c r="AC90" s="179"/>
      <c r="AD90" s="179"/>
      <c r="AE90" s="179"/>
    </row>
    <row r="91" s="2" customFormat="1" ht="22.8" customHeight="1">
      <c r="A91" s="40"/>
      <c r="B91" s="41"/>
      <c r="C91" s="101" t="s">
        <v>125</v>
      </c>
      <c r="D91" s="42"/>
      <c r="E91" s="42"/>
      <c r="F91" s="42"/>
      <c r="G91" s="42"/>
      <c r="H91" s="42"/>
      <c r="I91" s="42"/>
      <c r="J91" s="185">
        <f>BK91</f>
        <v>0</v>
      </c>
      <c r="K91" s="42"/>
      <c r="L91" s="46"/>
      <c r="M91" s="97"/>
      <c r="N91" s="186"/>
      <c r="O91" s="98"/>
      <c r="P91" s="187">
        <f>P92+P308+P486</f>
        <v>0</v>
      </c>
      <c r="Q91" s="98"/>
      <c r="R91" s="187">
        <f>R92+R308+R486</f>
        <v>2.6984405399999996</v>
      </c>
      <c r="S91" s="98"/>
      <c r="T91" s="188">
        <f>T92+T308+T486</f>
        <v>36.613568999999998</v>
      </c>
      <c r="U91" s="40"/>
      <c r="V91" s="40"/>
      <c r="W91" s="40"/>
      <c r="X91" s="40"/>
      <c r="Y91" s="40"/>
      <c r="Z91" s="40"/>
      <c r="AA91" s="40"/>
      <c r="AB91" s="40"/>
      <c r="AC91" s="40"/>
      <c r="AD91" s="40"/>
      <c r="AE91" s="40"/>
      <c r="AT91" s="19" t="s">
        <v>76</v>
      </c>
      <c r="AU91" s="19" t="s">
        <v>104</v>
      </c>
      <c r="BK91" s="189">
        <f>BK92+BK308+BK486</f>
        <v>0</v>
      </c>
    </row>
    <row r="92" s="12" customFormat="1" ht="25.92" customHeight="1">
      <c r="A92" s="12"/>
      <c r="B92" s="190"/>
      <c r="C92" s="191"/>
      <c r="D92" s="192" t="s">
        <v>76</v>
      </c>
      <c r="E92" s="193" t="s">
        <v>408</v>
      </c>
      <c r="F92" s="193" t="s">
        <v>409</v>
      </c>
      <c r="G92" s="191"/>
      <c r="H92" s="191"/>
      <c r="I92" s="194"/>
      <c r="J92" s="195">
        <f>BK92</f>
        <v>0</v>
      </c>
      <c r="K92" s="191"/>
      <c r="L92" s="196"/>
      <c r="M92" s="197"/>
      <c r="N92" s="198"/>
      <c r="O92" s="198"/>
      <c r="P92" s="199">
        <f>P93+P149+P274+P304</f>
        <v>0</v>
      </c>
      <c r="Q92" s="198"/>
      <c r="R92" s="199">
        <f>R93+R149+R274+R304</f>
        <v>0.56830002999999996</v>
      </c>
      <c r="S92" s="198"/>
      <c r="T92" s="200">
        <f>T93+T149+T274+T304</f>
        <v>33.7697</v>
      </c>
      <c r="U92" s="12"/>
      <c r="V92" s="12"/>
      <c r="W92" s="12"/>
      <c r="X92" s="12"/>
      <c r="Y92" s="12"/>
      <c r="Z92" s="12"/>
      <c r="AA92" s="12"/>
      <c r="AB92" s="12"/>
      <c r="AC92" s="12"/>
      <c r="AD92" s="12"/>
      <c r="AE92" s="12"/>
      <c r="AR92" s="201" t="s">
        <v>85</v>
      </c>
      <c r="AT92" s="202" t="s">
        <v>76</v>
      </c>
      <c r="AU92" s="202" t="s">
        <v>77</v>
      </c>
      <c r="AY92" s="201" t="s">
        <v>129</v>
      </c>
      <c r="BK92" s="203">
        <f>BK93+BK149+BK274+BK304</f>
        <v>0</v>
      </c>
    </row>
    <row r="93" s="12" customFormat="1" ht="22.8" customHeight="1">
      <c r="A93" s="12"/>
      <c r="B93" s="190"/>
      <c r="C93" s="191"/>
      <c r="D93" s="192" t="s">
        <v>76</v>
      </c>
      <c r="E93" s="223" t="s">
        <v>128</v>
      </c>
      <c r="F93" s="223" t="s">
        <v>410</v>
      </c>
      <c r="G93" s="191"/>
      <c r="H93" s="191"/>
      <c r="I93" s="194"/>
      <c r="J93" s="224">
        <f>BK93</f>
        <v>0</v>
      </c>
      <c r="K93" s="191"/>
      <c r="L93" s="196"/>
      <c r="M93" s="197"/>
      <c r="N93" s="198"/>
      <c r="O93" s="198"/>
      <c r="P93" s="199">
        <f>SUM(P94:P148)</f>
        <v>0</v>
      </c>
      <c r="Q93" s="198"/>
      <c r="R93" s="199">
        <f>SUM(R94:R148)</f>
        <v>0.2677678</v>
      </c>
      <c r="S93" s="198"/>
      <c r="T93" s="200">
        <f>SUM(T94:T148)</f>
        <v>0</v>
      </c>
      <c r="U93" s="12"/>
      <c r="V93" s="12"/>
      <c r="W93" s="12"/>
      <c r="X93" s="12"/>
      <c r="Y93" s="12"/>
      <c r="Z93" s="12"/>
      <c r="AA93" s="12"/>
      <c r="AB93" s="12"/>
      <c r="AC93" s="12"/>
      <c r="AD93" s="12"/>
      <c r="AE93" s="12"/>
      <c r="AR93" s="201" t="s">
        <v>85</v>
      </c>
      <c r="AT93" s="202" t="s">
        <v>76</v>
      </c>
      <c r="AU93" s="202" t="s">
        <v>85</v>
      </c>
      <c r="AY93" s="201" t="s">
        <v>129</v>
      </c>
      <c r="BK93" s="203">
        <f>SUM(BK94:BK148)</f>
        <v>0</v>
      </c>
    </row>
    <row r="94" s="2" customFormat="1" ht="16.5" customHeight="1">
      <c r="A94" s="40"/>
      <c r="B94" s="41"/>
      <c r="C94" s="204" t="s">
        <v>85</v>
      </c>
      <c r="D94" s="204" t="s">
        <v>130</v>
      </c>
      <c r="E94" s="205" t="s">
        <v>411</v>
      </c>
      <c r="F94" s="206" t="s">
        <v>412</v>
      </c>
      <c r="G94" s="207" t="s">
        <v>305</v>
      </c>
      <c r="H94" s="208">
        <v>12.757</v>
      </c>
      <c r="I94" s="209"/>
      <c r="J94" s="210">
        <f>ROUND(I94*H94,2)</f>
        <v>0</v>
      </c>
      <c r="K94" s="206" t="s">
        <v>21</v>
      </c>
      <c r="L94" s="46"/>
      <c r="M94" s="211" t="s">
        <v>21</v>
      </c>
      <c r="N94" s="212" t="s">
        <v>48</v>
      </c>
      <c r="O94" s="86"/>
      <c r="P94" s="213">
        <f>O94*H94</f>
        <v>0</v>
      </c>
      <c r="Q94" s="213">
        <v>0</v>
      </c>
      <c r="R94" s="213">
        <f>Q94*H94</f>
        <v>0</v>
      </c>
      <c r="S94" s="213">
        <v>0</v>
      </c>
      <c r="T94" s="214">
        <f>S94*H94</f>
        <v>0</v>
      </c>
      <c r="U94" s="40"/>
      <c r="V94" s="40"/>
      <c r="W94" s="40"/>
      <c r="X94" s="40"/>
      <c r="Y94" s="40"/>
      <c r="Z94" s="40"/>
      <c r="AA94" s="40"/>
      <c r="AB94" s="40"/>
      <c r="AC94" s="40"/>
      <c r="AD94" s="40"/>
      <c r="AE94" s="40"/>
      <c r="AR94" s="215" t="s">
        <v>149</v>
      </c>
      <c r="AT94" s="215" t="s">
        <v>130</v>
      </c>
      <c r="AU94" s="215" t="s">
        <v>87</v>
      </c>
      <c r="AY94" s="19" t="s">
        <v>129</v>
      </c>
      <c r="BE94" s="216">
        <f>IF(N94="základní",J94,0)</f>
        <v>0</v>
      </c>
      <c r="BF94" s="216">
        <f>IF(N94="snížená",J94,0)</f>
        <v>0</v>
      </c>
      <c r="BG94" s="216">
        <f>IF(N94="zákl. přenesená",J94,0)</f>
        <v>0</v>
      </c>
      <c r="BH94" s="216">
        <f>IF(N94="sníž. přenesená",J94,0)</f>
        <v>0</v>
      </c>
      <c r="BI94" s="216">
        <f>IF(N94="nulová",J94,0)</f>
        <v>0</v>
      </c>
      <c r="BJ94" s="19" t="s">
        <v>85</v>
      </c>
      <c r="BK94" s="216">
        <f>ROUND(I94*H94,2)</f>
        <v>0</v>
      </c>
      <c r="BL94" s="19" t="s">
        <v>149</v>
      </c>
      <c r="BM94" s="215" t="s">
        <v>413</v>
      </c>
    </row>
    <row r="95" s="2" customFormat="1">
      <c r="A95" s="40"/>
      <c r="B95" s="41"/>
      <c r="C95" s="42"/>
      <c r="D95" s="217" t="s">
        <v>135</v>
      </c>
      <c r="E95" s="42"/>
      <c r="F95" s="218" t="s">
        <v>414</v>
      </c>
      <c r="G95" s="42"/>
      <c r="H95" s="42"/>
      <c r="I95" s="219"/>
      <c r="J95" s="42"/>
      <c r="K95" s="42"/>
      <c r="L95" s="46"/>
      <c r="M95" s="220"/>
      <c r="N95" s="221"/>
      <c r="O95" s="86"/>
      <c r="P95" s="86"/>
      <c r="Q95" s="86"/>
      <c r="R95" s="86"/>
      <c r="S95" s="86"/>
      <c r="T95" s="87"/>
      <c r="U95" s="40"/>
      <c r="V95" s="40"/>
      <c r="W95" s="40"/>
      <c r="X95" s="40"/>
      <c r="Y95" s="40"/>
      <c r="Z95" s="40"/>
      <c r="AA95" s="40"/>
      <c r="AB95" s="40"/>
      <c r="AC95" s="40"/>
      <c r="AD95" s="40"/>
      <c r="AE95" s="40"/>
      <c r="AT95" s="19" t="s">
        <v>135</v>
      </c>
      <c r="AU95" s="19" t="s">
        <v>87</v>
      </c>
    </row>
    <row r="96" s="2" customFormat="1">
      <c r="A96" s="40"/>
      <c r="B96" s="41"/>
      <c r="C96" s="42"/>
      <c r="D96" s="217" t="s">
        <v>415</v>
      </c>
      <c r="E96" s="42"/>
      <c r="F96" s="222" t="s">
        <v>416</v>
      </c>
      <c r="G96" s="42"/>
      <c r="H96" s="42"/>
      <c r="I96" s="219"/>
      <c r="J96" s="42"/>
      <c r="K96" s="42"/>
      <c r="L96" s="46"/>
      <c r="M96" s="220"/>
      <c r="N96" s="221"/>
      <c r="O96" s="86"/>
      <c r="P96" s="86"/>
      <c r="Q96" s="86"/>
      <c r="R96" s="86"/>
      <c r="S96" s="86"/>
      <c r="T96" s="87"/>
      <c r="U96" s="40"/>
      <c r="V96" s="40"/>
      <c r="W96" s="40"/>
      <c r="X96" s="40"/>
      <c r="Y96" s="40"/>
      <c r="Z96" s="40"/>
      <c r="AA96" s="40"/>
      <c r="AB96" s="40"/>
      <c r="AC96" s="40"/>
      <c r="AD96" s="40"/>
      <c r="AE96" s="40"/>
      <c r="AT96" s="19" t="s">
        <v>415</v>
      </c>
      <c r="AU96" s="19" t="s">
        <v>87</v>
      </c>
    </row>
    <row r="97" s="13" customFormat="1">
      <c r="A97" s="13"/>
      <c r="B97" s="231"/>
      <c r="C97" s="232"/>
      <c r="D97" s="217" t="s">
        <v>417</v>
      </c>
      <c r="E97" s="233" t="s">
        <v>21</v>
      </c>
      <c r="F97" s="234" t="s">
        <v>418</v>
      </c>
      <c r="G97" s="232"/>
      <c r="H97" s="233" t="s">
        <v>21</v>
      </c>
      <c r="I97" s="235"/>
      <c r="J97" s="232"/>
      <c r="K97" s="232"/>
      <c r="L97" s="236"/>
      <c r="M97" s="237"/>
      <c r="N97" s="238"/>
      <c r="O97" s="238"/>
      <c r="P97" s="238"/>
      <c r="Q97" s="238"/>
      <c r="R97" s="238"/>
      <c r="S97" s="238"/>
      <c r="T97" s="239"/>
      <c r="U97" s="13"/>
      <c r="V97" s="13"/>
      <c r="W97" s="13"/>
      <c r="X97" s="13"/>
      <c r="Y97" s="13"/>
      <c r="Z97" s="13"/>
      <c r="AA97" s="13"/>
      <c r="AB97" s="13"/>
      <c r="AC97" s="13"/>
      <c r="AD97" s="13"/>
      <c r="AE97" s="13"/>
      <c r="AT97" s="240" t="s">
        <v>417</v>
      </c>
      <c r="AU97" s="240" t="s">
        <v>87</v>
      </c>
      <c r="AV97" s="13" t="s">
        <v>85</v>
      </c>
      <c r="AW97" s="13" t="s">
        <v>38</v>
      </c>
      <c r="AX97" s="13" t="s">
        <v>77</v>
      </c>
      <c r="AY97" s="240" t="s">
        <v>129</v>
      </c>
    </row>
    <row r="98" s="14" customFormat="1">
      <c r="A98" s="14"/>
      <c r="B98" s="241"/>
      <c r="C98" s="242"/>
      <c r="D98" s="217" t="s">
        <v>417</v>
      </c>
      <c r="E98" s="243" t="s">
        <v>21</v>
      </c>
      <c r="F98" s="244" t="s">
        <v>419</v>
      </c>
      <c r="G98" s="242"/>
      <c r="H98" s="245">
        <v>1.448</v>
      </c>
      <c r="I98" s="246"/>
      <c r="J98" s="242"/>
      <c r="K98" s="242"/>
      <c r="L98" s="247"/>
      <c r="M98" s="248"/>
      <c r="N98" s="249"/>
      <c r="O98" s="249"/>
      <c r="P98" s="249"/>
      <c r="Q98" s="249"/>
      <c r="R98" s="249"/>
      <c r="S98" s="249"/>
      <c r="T98" s="250"/>
      <c r="U98" s="14"/>
      <c r="V98" s="14"/>
      <c r="W98" s="14"/>
      <c r="X98" s="14"/>
      <c r="Y98" s="14"/>
      <c r="Z98" s="14"/>
      <c r="AA98" s="14"/>
      <c r="AB98" s="14"/>
      <c r="AC98" s="14"/>
      <c r="AD98" s="14"/>
      <c r="AE98" s="14"/>
      <c r="AT98" s="251" t="s">
        <v>417</v>
      </c>
      <c r="AU98" s="251" t="s">
        <v>87</v>
      </c>
      <c r="AV98" s="14" t="s">
        <v>87</v>
      </c>
      <c r="AW98" s="14" t="s">
        <v>38</v>
      </c>
      <c r="AX98" s="14" t="s">
        <v>77</v>
      </c>
      <c r="AY98" s="251" t="s">
        <v>129</v>
      </c>
    </row>
    <row r="99" s="14" customFormat="1">
      <c r="A99" s="14"/>
      <c r="B99" s="241"/>
      <c r="C99" s="242"/>
      <c r="D99" s="217" t="s">
        <v>417</v>
      </c>
      <c r="E99" s="243" t="s">
        <v>21</v>
      </c>
      <c r="F99" s="244" t="s">
        <v>420</v>
      </c>
      <c r="G99" s="242"/>
      <c r="H99" s="245">
        <v>10.272</v>
      </c>
      <c r="I99" s="246"/>
      <c r="J99" s="242"/>
      <c r="K99" s="242"/>
      <c r="L99" s="247"/>
      <c r="M99" s="248"/>
      <c r="N99" s="249"/>
      <c r="O99" s="249"/>
      <c r="P99" s="249"/>
      <c r="Q99" s="249"/>
      <c r="R99" s="249"/>
      <c r="S99" s="249"/>
      <c r="T99" s="250"/>
      <c r="U99" s="14"/>
      <c r="V99" s="14"/>
      <c r="W99" s="14"/>
      <c r="X99" s="14"/>
      <c r="Y99" s="14"/>
      <c r="Z99" s="14"/>
      <c r="AA99" s="14"/>
      <c r="AB99" s="14"/>
      <c r="AC99" s="14"/>
      <c r="AD99" s="14"/>
      <c r="AE99" s="14"/>
      <c r="AT99" s="251" t="s">
        <v>417</v>
      </c>
      <c r="AU99" s="251" t="s">
        <v>87</v>
      </c>
      <c r="AV99" s="14" t="s">
        <v>87</v>
      </c>
      <c r="AW99" s="14" t="s">
        <v>38</v>
      </c>
      <c r="AX99" s="14" t="s">
        <v>77</v>
      </c>
      <c r="AY99" s="251" t="s">
        <v>129</v>
      </c>
    </row>
    <row r="100" s="14" customFormat="1">
      <c r="A100" s="14"/>
      <c r="B100" s="241"/>
      <c r="C100" s="242"/>
      <c r="D100" s="217" t="s">
        <v>417</v>
      </c>
      <c r="E100" s="243" t="s">
        <v>21</v>
      </c>
      <c r="F100" s="244" t="s">
        <v>421</v>
      </c>
      <c r="G100" s="242"/>
      <c r="H100" s="245">
        <v>0.42499999999999999</v>
      </c>
      <c r="I100" s="246"/>
      <c r="J100" s="242"/>
      <c r="K100" s="242"/>
      <c r="L100" s="247"/>
      <c r="M100" s="248"/>
      <c r="N100" s="249"/>
      <c r="O100" s="249"/>
      <c r="P100" s="249"/>
      <c r="Q100" s="249"/>
      <c r="R100" s="249"/>
      <c r="S100" s="249"/>
      <c r="T100" s="250"/>
      <c r="U100" s="14"/>
      <c r="V100" s="14"/>
      <c r="W100" s="14"/>
      <c r="X100" s="14"/>
      <c r="Y100" s="14"/>
      <c r="Z100" s="14"/>
      <c r="AA100" s="14"/>
      <c r="AB100" s="14"/>
      <c r="AC100" s="14"/>
      <c r="AD100" s="14"/>
      <c r="AE100" s="14"/>
      <c r="AT100" s="251" t="s">
        <v>417</v>
      </c>
      <c r="AU100" s="251" t="s">
        <v>87</v>
      </c>
      <c r="AV100" s="14" t="s">
        <v>87</v>
      </c>
      <c r="AW100" s="14" t="s">
        <v>38</v>
      </c>
      <c r="AX100" s="14" t="s">
        <v>77</v>
      </c>
      <c r="AY100" s="251" t="s">
        <v>129</v>
      </c>
    </row>
    <row r="101" s="14" customFormat="1">
      <c r="A101" s="14"/>
      <c r="B101" s="241"/>
      <c r="C101" s="242"/>
      <c r="D101" s="217" t="s">
        <v>417</v>
      </c>
      <c r="E101" s="243" t="s">
        <v>21</v>
      </c>
      <c r="F101" s="244" t="s">
        <v>422</v>
      </c>
      <c r="G101" s="242"/>
      <c r="H101" s="245">
        <v>0.41999999999999998</v>
      </c>
      <c r="I101" s="246"/>
      <c r="J101" s="242"/>
      <c r="K101" s="242"/>
      <c r="L101" s="247"/>
      <c r="M101" s="248"/>
      <c r="N101" s="249"/>
      <c r="O101" s="249"/>
      <c r="P101" s="249"/>
      <c r="Q101" s="249"/>
      <c r="R101" s="249"/>
      <c r="S101" s="249"/>
      <c r="T101" s="250"/>
      <c r="U101" s="14"/>
      <c r="V101" s="14"/>
      <c r="W101" s="14"/>
      <c r="X101" s="14"/>
      <c r="Y101" s="14"/>
      <c r="Z101" s="14"/>
      <c r="AA101" s="14"/>
      <c r="AB101" s="14"/>
      <c r="AC101" s="14"/>
      <c r="AD101" s="14"/>
      <c r="AE101" s="14"/>
      <c r="AT101" s="251" t="s">
        <v>417</v>
      </c>
      <c r="AU101" s="251" t="s">
        <v>87</v>
      </c>
      <c r="AV101" s="14" t="s">
        <v>87</v>
      </c>
      <c r="AW101" s="14" t="s">
        <v>38</v>
      </c>
      <c r="AX101" s="14" t="s">
        <v>77</v>
      </c>
      <c r="AY101" s="251" t="s">
        <v>129</v>
      </c>
    </row>
    <row r="102" s="14" customFormat="1">
      <c r="A102" s="14"/>
      <c r="B102" s="241"/>
      <c r="C102" s="242"/>
      <c r="D102" s="217" t="s">
        <v>417</v>
      </c>
      <c r="E102" s="243" t="s">
        <v>21</v>
      </c>
      <c r="F102" s="244" t="s">
        <v>423</v>
      </c>
      <c r="G102" s="242"/>
      <c r="H102" s="245">
        <v>0.192</v>
      </c>
      <c r="I102" s="246"/>
      <c r="J102" s="242"/>
      <c r="K102" s="242"/>
      <c r="L102" s="247"/>
      <c r="M102" s="248"/>
      <c r="N102" s="249"/>
      <c r="O102" s="249"/>
      <c r="P102" s="249"/>
      <c r="Q102" s="249"/>
      <c r="R102" s="249"/>
      <c r="S102" s="249"/>
      <c r="T102" s="250"/>
      <c r="U102" s="14"/>
      <c r="V102" s="14"/>
      <c r="W102" s="14"/>
      <c r="X102" s="14"/>
      <c r="Y102" s="14"/>
      <c r="Z102" s="14"/>
      <c r="AA102" s="14"/>
      <c r="AB102" s="14"/>
      <c r="AC102" s="14"/>
      <c r="AD102" s="14"/>
      <c r="AE102" s="14"/>
      <c r="AT102" s="251" t="s">
        <v>417</v>
      </c>
      <c r="AU102" s="251" t="s">
        <v>87</v>
      </c>
      <c r="AV102" s="14" t="s">
        <v>87</v>
      </c>
      <c r="AW102" s="14" t="s">
        <v>38</v>
      </c>
      <c r="AX102" s="14" t="s">
        <v>77</v>
      </c>
      <c r="AY102" s="251" t="s">
        <v>129</v>
      </c>
    </row>
    <row r="103" s="15" customFormat="1">
      <c r="A103" s="15"/>
      <c r="B103" s="252"/>
      <c r="C103" s="253"/>
      <c r="D103" s="217" t="s">
        <v>417</v>
      </c>
      <c r="E103" s="254" t="s">
        <v>21</v>
      </c>
      <c r="F103" s="255" t="s">
        <v>424</v>
      </c>
      <c r="G103" s="253"/>
      <c r="H103" s="256">
        <v>12.757</v>
      </c>
      <c r="I103" s="257"/>
      <c r="J103" s="253"/>
      <c r="K103" s="253"/>
      <c r="L103" s="258"/>
      <c r="M103" s="259"/>
      <c r="N103" s="260"/>
      <c r="O103" s="260"/>
      <c r="P103" s="260"/>
      <c r="Q103" s="260"/>
      <c r="R103" s="260"/>
      <c r="S103" s="260"/>
      <c r="T103" s="261"/>
      <c r="U103" s="15"/>
      <c r="V103" s="15"/>
      <c r="W103" s="15"/>
      <c r="X103" s="15"/>
      <c r="Y103" s="15"/>
      <c r="Z103" s="15"/>
      <c r="AA103" s="15"/>
      <c r="AB103" s="15"/>
      <c r="AC103" s="15"/>
      <c r="AD103" s="15"/>
      <c r="AE103" s="15"/>
      <c r="AT103" s="262" t="s">
        <v>417</v>
      </c>
      <c r="AU103" s="262" t="s">
        <v>87</v>
      </c>
      <c r="AV103" s="15" t="s">
        <v>149</v>
      </c>
      <c r="AW103" s="15" t="s">
        <v>38</v>
      </c>
      <c r="AX103" s="15" t="s">
        <v>85</v>
      </c>
      <c r="AY103" s="262" t="s">
        <v>129</v>
      </c>
    </row>
    <row r="104" s="2" customFormat="1" ht="16.5" customHeight="1">
      <c r="A104" s="40"/>
      <c r="B104" s="41"/>
      <c r="C104" s="204" t="s">
        <v>87</v>
      </c>
      <c r="D104" s="204" t="s">
        <v>130</v>
      </c>
      <c r="E104" s="205" t="s">
        <v>425</v>
      </c>
      <c r="F104" s="206" t="s">
        <v>426</v>
      </c>
      <c r="G104" s="207" t="s">
        <v>305</v>
      </c>
      <c r="H104" s="208">
        <v>0.91600000000000004</v>
      </c>
      <c r="I104" s="209"/>
      <c r="J104" s="210">
        <f>ROUND(I104*H104,2)</f>
        <v>0</v>
      </c>
      <c r="K104" s="206" t="s">
        <v>21</v>
      </c>
      <c r="L104" s="46"/>
      <c r="M104" s="211" t="s">
        <v>21</v>
      </c>
      <c r="N104" s="212" t="s">
        <v>48</v>
      </c>
      <c r="O104" s="86"/>
      <c r="P104" s="213">
        <f>O104*H104</f>
        <v>0</v>
      </c>
      <c r="Q104" s="213">
        <v>0</v>
      </c>
      <c r="R104" s="213">
        <f>Q104*H104</f>
        <v>0</v>
      </c>
      <c r="S104" s="213">
        <v>0</v>
      </c>
      <c r="T104" s="214">
        <f>S104*H104</f>
        <v>0</v>
      </c>
      <c r="U104" s="40"/>
      <c r="V104" s="40"/>
      <c r="W104" s="40"/>
      <c r="X104" s="40"/>
      <c r="Y104" s="40"/>
      <c r="Z104" s="40"/>
      <c r="AA104" s="40"/>
      <c r="AB104" s="40"/>
      <c r="AC104" s="40"/>
      <c r="AD104" s="40"/>
      <c r="AE104" s="40"/>
      <c r="AR104" s="215" t="s">
        <v>149</v>
      </c>
      <c r="AT104" s="215" t="s">
        <v>130</v>
      </c>
      <c r="AU104" s="215" t="s">
        <v>87</v>
      </c>
      <c r="AY104" s="19" t="s">
        <v>129</v>
      </c>
      <c r="BE104" s="216">
        <f>IF(N104="základní",J104,0)</f>
        <v>0</v>
      </c>
      <c r="BF104" s="216">
        <f>IF(N104="snížená",J104,0)</f>
        <v>0</v>
      </c>
      <c r="BG104" s="216">
        <f>IF(N104="zákl. přenesená",J104,0)</f>
        <v>0</v>
      </c>
      <c r="BH104" s="216">
        <f>IF(N104="sníž. přenesená",J104,0)</f>
        <v>0</v>
      </c>
      <c r="BI104" s="216">
        <f>IF(N104="nulová",J104,0)</f>
        <v>0</v>
      </c>
      <c r="BJ104" s="19" t="s">
        <v>85</v>
      </c>
      <c r="BK104" s="216">
        <f>ROUND(I104*H104,2)</f>
        <v>0</v>
      </c>
      <c r="BL104" s="19" t="s">
        <v>149</v>
      </c>
      <c r="BM104" s="215" t="s">
        <v>427</v>
      </c>
    </row>
    <row r="105" s="2" customFormat="1">
      <c r="A105" s="40"/>
      <c r="B105" s="41"/>
      <c r="C105" s="42"/>
      <c r="D105" s="217" t="s">
        <v>135</v>
      </c>
      <c r="E105" s="42"/>
      <c r="F105" s="218" t="s">
        <v>428</v>
      </c>
      <c r="G105" s="42"/>
      <c r="H105" s="42"/>
      <c r="I105" s="219"/>
      <c r="J105" s="42"/>
      <c r="K105" s="42"/>
      <c r="L105" s="46"/>
      <c r="M105" s="220"/>
      <c r="N105" s="221"/>
      <c r="O105" s="86"/>
      <c r="P105" s="86"/>
      <c r="Q105" s="86"/>
      <c r="R105" s="86"/>
      <c r="S105" s="86"/>
      <c r="T105" s="87"/>
      <c r="U105" s="40"/>
      <c r="V105" s="40"/>
      <c r="W105" s="40"/>
      <c r="X105" s="40"/>
      <c r="Y105" s="40"/>
      <c r="Z105" s="40"/>
      <c r="AA105" s="40"/>
      <c r="AB105" s="40"/>
      <c r="AC105" s="40"/>
      <c r="AD105" s="40"/>
      <c r="AE105" s="40"/>
      <c r="AT105" s="19" t="s">
        <v>135</v>
      </c>
      <c r="AU105" s="19" t="s">
        <v>87</v>
      </c>
    </row>
    <row r="106" s="2" customFormat="1">
      <c r="A106" s="40"/>
      <c r="B106" s="41"/>
      <c r="C106" s="42"/>
      <c r="D106" s="217" t="s">
        <v>415</v>
      </c>
      <c r="E106" s="42"/>
      <c r="F106" s="222" t="s">
        <v>416</v>
      </c>
      <c r="G106" s="42"/>
      <c r="H106" s="42"/>
      <c r="I106" s="219"/>
      <c r="J106" s="42"/>
      <c r="K106" s="42"/>
      <c r="L106" s="46"/>
      <c r="M106" s="220"/>
      <c r="N106" s="221"/>
      <c r="O106" s="86"/>
      <c r="P106" s="86"/>
      <c r="Q106" s="86"/>
      <c r="R106" s="86"/>
      <c r="S106" s="86"/>
      <c r="T106" s="87"/>
      <c r="U106" s="40"/>
      <c r="V106" s="40"/>
      <c r="W106" s="40"/>
      <c r="X106" s="40"/>
      <c r="Y106" s="40"/>
      <c r="Z106" s="40"/>
      <c r="AA106" s="40"/>
      <c r="AB106" s="40"/>
      <c r="AC106" s="40"/>
      <c r="AD106" s="40"/>
      <c r="AE106" s="40"/>
      <c r="AT106" s="19" t="s">
        <v>415</v>
      </c>
      <c r="AU106" s="19" t="s">
        <v>87</v>
      </c>
    </row>
    <row r="107" s="13" customFormat="1">
      <c r="A107" s="13"/>
      <c r="B107" s="231"/>
      <c r="C107" s="232"/>
      <c r="D107" s="217" t="s">
        <v>417</v>
      </c>
      <c r="E107" s="233" t="s">
        <v>21</v>
      </c>
      <c r="F107" s="234" t="s">
        <v>418</v>
      </c>
      <c r="G107" s="232"/>
      <c r="H107" s="233" t="s">
        <v>21</v>
      </c>
      <c r="I107" s="235"/>
      <c r="J107" s="232"/>
      <c r="K107" s="232"/>
      <c r="L107" s="236"/>
      <c r="M107" s="237"/>
      <c r="N107" s="238"/>
      <c r="O107" s="238"/>
      <c r="P107" s="238"/>
      <c r="Q107" s="238"/>
      <c r="R107" s="238"/>
      <c r="S107" s="238"/>
      <c r="T107" s="239"/>
      <c r="U107" s="13"/>
      <c r="V107" s="13"/>
      <c r="W107" s="13"/>
      <c r="X107" s="13"/>
      <c r="Y107" s="13"/>
      <c r="Z107" s="13"/>
      <c r="AA107" s="13"/>
      <c r="AB107" s="13"/>
      <c r="AC107" s="13"/>
      <c r="AD107" s="13"/>
      <c r="AE107" s="13"/>
      <c r="AT107" s="240" t="s">
        <v>417</v>
      </c>
      <c r="AU107" s="240" t="s">
        <v>87</v>
      </c>
      <c r="AV107" s="13" t="s">
        <v>85</v>
      </c>
      <c r="AW107" s="13" t="s">
        <v>38</v>
      </c>
      <c r="AX107" s="13" t="s">
        <v>77</v>
      </c>
      <c r="AY107" s="240" t="s">
        <v>129</v>
      </c>
    </row>
    <row r="108" s="14" customFormat="1">
      <c r="A108" s="14"/>
      <c r="B108" s="241"/>
      <c r="C108" s="242"/>
      <c r="D108" s="217" t="s">
        <v>417</v>
      </c>
      <c r="E108" s="243" t="s">
        <v>21</v>
      </c>
      <c r="F108" s="244" t="s">
        <v>429</v>
      </c>
      <c r="G108" s="242"/>
      <c r="H108" s="245">
        <v>0.69599999999999995</v>
      </c>
      <c r="I108" s="246"/>
      <c r="J108" s="242"/>
      <c r="K108" s="242"/>
      <c r="L108" s="247"/>
      <c r="M108" s="248"/>
      <c r="N108" s="249"/>
      <c r="O108" s="249"/>
      <c r="P108" s="249"/>
      <c r="Q108" s="249"/>
      <c r="R108" s="249"/>
      <c r="S108" s="249"/>
      <c r="T108" s="250"/>
      <c r="U108" s="14"/>
      <c r="V108" s="14"/>
      <c r="W108" s="14"/>
      <c r="X108" s="14"/>
      <c r="Y108" s="14"/>
      <c r="Z108" s="14"/>
      <c r="AA108" s="14"/>
      <c r="AB108" s="14"/>
      <c r="AC108" s="14"/>
      <c r="AD108" s="14"/>
      <c r="AE108" s="14"/>
      <c r="AT108" s="251" t="s">
        <v>417</v>
      </c>
      <c r="AU108" s="251" t="s">
        <v>87</v>
      </c>
      <c r="AV108" s="14" t="s">
        <v>87</v>
      </c>
      <c r="AW108" s="14" t="s">
        <v>38</v>
      </c>
      <c r="AX108" s="14" t="s">
        <v>77</v>
      </c>
      <c r="AY108" s="251" t="s">
        <v>129</v>
      </c>
    </row>
    <row r="109" s="13" customFormat="1">
      <c r="A109" s="13"/>
      <c r="B109" s="231"/>
      <c r="C109" s="232"/>
      <c r="D109" s="217" t="s">
        <v>417</v>
      </c>
      <c r="E109" s="233" t="s">
        <v>21</v>
      </c>
      <c r="F109" s="234" t="s">
        <v>430</v>
      </c>
      <c r="G109" s="232"/>
      <c r="H109" s="233" t="s">
        <v>21</v>
      </c>
      <c r="I109" s="235"/>
      <c r="J109" s="232"/>
      <c r="K109" s="232"/>
      <c r="L109" s="236"/>
      <c r="M109" s="237"/>
      <c r="N109" s="238"/>
      <c r="O109" s="238"/>
      <c r="P109" s="238"/>
      <c r="Q109" s="238"/>
      <c r="R109" s="238"/>
      <c r="S109" s="238"/>
      <c r="T109" s="239"/>
      <c r="U109" s="13"/>
      <c r="V109" s="13"/>
      <c r="W109" s="13"/>
      <c r="X109" s="13"/>
      <c r="Y109" s="13"/>
      <c r="Z109" s="13"/>
      <c r="AA109" s="13"/>
      <c r="AB109" s="13"/>
      <c r="AC109" s="13"/>
      <c r="AD109" s="13"/>
      <c r="AE109" s="13"/>
      <c r="AT109" s="240" t="s">
        <v>417</v>
      </c>
      <c r="AU109" s="240" t="s">
        <v>87</v>
      </c>
      <c r="AV109" s="13" t="s">
        <v>85</v>
      </c>
      <c r="AW109" s="13" t="s">
        <v>38</v>
      </c>
      <c r="AX109" s="13" t="s">
        <v>77</v>
      </c>
      <c r="AY109" s="240" t="s">
        <v>129</v>
      </c>
    </row>
    <row r="110" s="14" customFormat="1">
      <c r="A110" s="14"/>
      <c r="B110" s="241"/>
      <c r="C110" s="242"/>
      <c r="D110" s="217" t="s">
        <v>417</v>
      </c>
      <c r="E110" s="243" t="s">
        <v>21</v>
      </c>
      <c r="F110" s="244" t="s">
        <v>431</v>
      </c>
      <c r="G110" s="242"/>
      <c r="H110" s="245">
        <v>0.22</v>
      </c>
      <c r="I110" s="246"/>
      <c r="J110" s="242"/>
      <c r="K110" s="242"/>
      <c r="L110" s="247"/>
      <c r="M110" s="248"/>
      <c r="N110" s="249"/>
      <c r="O110" s="249"/>
      <c r="P110" s="249"/>
      <c r="Q110" s="249"/>
      <c r="R110" s="249"/>
      <c r="S110" s="249"/>
      <c r="T110" s="250"/>
      <c r="U110" s="14"/>
      <c r="V110" s="14"/>
      <c r="W110" s="14"/>
      <c r="X110" s="14"/>
      <c r="Y110" s="14"/>
      <c r="Z110" s="14"/>
      <c r="AA110" s="14"/>
      <c r="AB110" s="14"/>
      <c r="AC110" s="14"/>
      <c r="AD110" s="14"/>
      <c r="AE110" s="14"/>
      <c r="AT110" s="251" t="s">
        <v>417</v>
      </c>
      <c r="AU110" s="251" t="s">
        <v>87</v>
      </c>
      <c r="AV110" s="14" t="s">
        <v>87</v>
      </c>
      <c r="AW110" s="14" t="s">
        <v>38</v>
      </c>
      <c r="AX110" s="14" t="s">
        <v>77</v>
      </c>
      <c r="AY110" s="251" t="s">
        <v>129</v>
      </c>
    </row>
    <row r="111" s="15" customFormat="1">
      <c r="A111" s="15"/>
      <c r="B111" s="252"/>
      <c r="C111" s="253"/>
      <c r="D111" s="217" t="s">
        <v>417</v>
      </c>
      <c r="E111" s="254" t="s">
        <v>21</v>
      </c>
      <c r="F111" s="255" t="s">
        <v>424</v>
      </c>
      <c r="G111" s="253"/>
      <c r="H111" s="256">
        <v>0.91600000000000004</v>
      </c>
      <c r="I111" s="257"/>
      <c r="J111" s="253"/>
      <c r="K111" s="253"/>
      <c r="L111" s="258"/>
      <c r="M111" s="259"/>
      <c r="N111" s="260"/>
      <c r="O111" s="260"/>
      <c r="P111" s="260"/>
      <c r="Q111" s="260"/>
      <c r="R111" s="260"/>
      <c r="S111" s="260"/>
      <c r="T111" s="261"/>
      <c r="U111" s="15"/>
      <c r="V111" s="15"/>
      <c r="W111" s="15"/>
      <c r="X111" s="15"/>
      <c r="Y111" s="15"/>
      <c r="Z111" s="15"/>
      <c r="AA111" s="15"/>
      <c r="AB111" s="15"/>
      <c r="AC111" s="15"/>
      <c r="AD111" s="15"/>
      <c r="AE111" s="15"/>
      <c r="AT111" s="262" t="s">
        <v>417</v>
      </c>
      <c r="AU111" s="262" t="s">
        <v>87</v>
      </c>
      <c r="AV111" s="15" t="s">
        <v>149</v>
      </c>
      <c r="AW111" s="15" t="s">
        <v>38</v>
      </c>
      <c r="AX111" s="15" t="s">
        <v>85</v>
      </c>
      <c r="AY111" s="262" t="s">
        <v>129</v>
      </c>
    </row>
    <row r="112" s="2" customFormat="1" ht="16.5" customHeight="1">
      <c r="A112" s="40"/>
      <c r="B112" s="41"/>
      <c r="C112" s="204" t="s">
        <v>128</v>
      </c>
      <c r="D112" s="204" t="s">
        <v>130</v>
      </c>
      <c r="E112" s="205" t="s">
        <v>432</v>
      </c>
      <c r="F112" s="206" t="s">
        <v>433</v>
      </c>
      <c r="G112" s="207" t="s">
        <v>204</v>
      </c>
      <c r="H112" s="208">
        <v>20.73</v>
      </c>
      <c r="I112" s="209"/>
      <c r="J112" s="210">
        <f>ROUND(I112*H112,2)</f>
        <v>0</v>
      </c>
      <c r="K112" s="206" t="s">
        <v>434</v>
      </c>
      <c r="L112" s="46"/>
      <c r="M112" s="211" t="s">
        <v>21</v>
      </c>
      <c r="N112" s="212" t="s">
        <v>48</v>
      </c>
      <c r="O112" s="86"/>
      <c r="P112" s="213">
        <f>O112*H112</f>
        <v>0</v>
      </c>
      <c r="Q112" s="213">
        <v>0.00726</v>
      </c>
      <c r="R112" s="213">
        <f>Q112*H112</f>
        <v>0.15049979999999999</v>
      </c>
      <c r="S112" s="213">
        <v>0</v>
      </c>
      <c r="T112" s="214">
        <f>S112*H112</f>
        <v>0</v>
      </c>
      <c r="U112" s="40"/>
      <c r="V112" s="40"/>
      <c r="W112" s="40"/>
      <c r="X112" s="40"/>
      <c r="Y112" s="40"/>
      <c r="Z112" s="40"/>
      <c r="AA112" s="40"/>
      <c r="AB112" s="40"/>
      <c r="AC112" s="40"/>
      <c r="AD112" s="40"/>
      <c r="AE112" s="40"/>
      <c r="AR112" s="215" t="s">
        <v>149</v>
      </c>
      <c r="AT112" s="215" t="s">
        <v>130</v>
      </c>
      <c r="AU112" s="215" t="s">
        <v>87</v>
      </c>
      <c r="AY112" s="19" t="s">
        <v>129</v>
      </c>
      <c r="BE112" s="216">
        <f>IF(N112="základní",J112,0)</f>
        <v>0</v>
      </c>
      <c r="BF112" s="216">
        <f>IF(N112="snížená",J112,0)</f>
        <v>0</v>
      </c>
      <c r="BG112" s="216">
        <f>IF(N112="zákl. přenesená",J112,0)</f>
        <v>0</v>
      </c>
      <c r="BH112" s="216">
        <f>IF(N112="sníž. přenesená",J112,0)</f>
        <v>0</v>
      </c>
      <c r="BI112" s="216">
        <f>IF(N112="nulová",J112,0)</f>
        <v>0</v>
      </c>
      <c r="BJ112" s="19" t="s">
        <v>85</v>
      </c>
      <c r="BK112" s="216">
        <f>ROUND(I112*H112,2)</f>
        <v>0</v>
      </c>
      <c r="BL112" s="19" t="s">
        <v>149</v>
      </c>
      <c r="BM112" s="215" t="s">
        <v>435</v>
      </c>
    </row>
    <row r="113" s="2" customFormat="1">
      <c r="A113" s="40"/>
      <c r="B113" s="41"/>
      <c r="C113" s="42"/>
      <c r="D113" s="217" t="s">
        <v>135</v>
      </c>
      <c r="E113" s="42"/>
      <c r="F113" s="218" t="s">
        <v>436</v>
      </c>
      <c r="G113" s="42"/>
      <c r="H113" s="42"/>
      <c r="I113" s="219"/>
      <c r="J113" s="42"/>
      <c r="K113" s="42"/>
      <c r="L113" s="46"/>
      <c r="M113" s="220"/>
      <c r="N113" s="221"/>
      <c r="O113" s="86"/>
      <c r="P113" s="86"/>
      <c r="Q113" s="86"/>
      <c r="R113" s="86"/>
      <c r="S113" s="86"/>
      <c r="T113" s="87"/>
      <c r="U113" s="40"/>
      <c r="V113" s="40"/>
      <c r="W113" s="40"/>
      <c r="X113" s="40"/>
      <c r="Y113" s="40"/>
      <c r="Z113" s="40"/>
      <c r="AA113" s="40"/>
      <c r="AB113" s="40"/>
      <c r="AC113" s="40"/>
      <c r="AD113" s="40"/>
      <c r="AE113" s="40"/>
      <c r="AT113" s="19" t="s">
        <v>135</v>
      </c>
      <c r="AU113" s="19" t="s">
        <v>87</v>
      </c>
    </row>
    <row r="114" s="2" customFormat="1">
      <c r="A114" s="40"/>
      <c r="B114" s="41"/>
      <c r="C114" s="42"/>
      <c r="D114" s="217" t="s">
        <v>415</v>
      </c>
      <c r="E114" s="42"/>
      <c r="F114" s="222" t="s">
        <v>437</v>
      </c>
      <c r="G114" s="42"/>
      <c r="H114" s="42"/>
      <c r="I114" s="219"/>
      <c r="J114" s="42"/>
      <c r="K114" s="42"/>
      <c r="L114" s="46"/>
      <c r="M114" s="220"/>
      <c r="N114" s="221"/>
      <c r="O114" s="86"/>
      <c r="P114" s="86"/>
      <c r="Q114" s="86"/>
      <c r="R114" s="86"/>
      <c r="S114" s="86"/>
      <c r="T114" s="87"/>
      <c r="U114" s="40"/>
      <c r="V114" s="40"/>
      <c r="W114" s="40"/>
      <c r="X114" s="40"/>
      <c r="Y114" s="40"/>
      <c r="Z114" s="40"/>
      <c r="AA114" s="40"/>
      <c r="AB114" s="40"/>
      <c r="AC114" s="40"/>
      <c r="AD114" s="40"/>
      <c r="AE114" s="40"/>
      <c r="AT114" s="19" t="s">
        <v>415</v>
      </c>
      <c r="AU114" s="19" t="s">
        <v>87</v>
      </c>
    </row>
    <row r="115" s="13" customFormat="1">
      <c r="A115" s="13"/>
      <c r="B115" s="231"/>
      <c r="C115" s="232"/>
      <c r="D115" s="217" t="s">
        <v>417</v>
      </c>
      <c r="E115" s="233" t="s">
        <v>21</v>
      </c>
      <c r="F115" s="234" t="s">
        <v>418</v>
      </c>
      <c r="G115" s="232"/>
      <c r="H115" s="233" t="s">
        <v>21</v>
      </c>
      <c r="I115" s="235"/>
      <c r="J115" s="232"/>
      <c r="K115" s="232"/>
      <c r="L115" s="236"/>
      <c r="M115" s="237"/>
      <c r="N115" s="238"/>
      <c r="O115" s="238"/>
      <c r="P115" s="238"/>
      <c r="Q115" s="238"/>
      <c r="R115" s="238"/>
      <c r="S115" s="238"/>
      <c r="T115" s="239"/>
      <c r="U115" s="13"/>
      <c r="V115" s="13"/>
      <c r="W115" s="13"/>
      <c r="X115" s="13"/>
      <c r="Y115" s="13"/>
      <c r="Z115" s="13"/>
      <c r="AA115" s="13"/>
      <c r="AB115" s="13"/>
      <c r="AC115" s="13"/>
      <c r="AD115" s="13"/>
      <c r="AE115" s="13"/>
      <c r="AT115" s="240" t="s">
        <v>417</v>
      </c>
      <c r="AU115" s="240" t="s">
        <v>87</v>
      </c>
      <c r="AV115" s="13" t="s">
        <v>85</v>
      </c>
      <c r="AW115" s="13" t="s">
        <v>38</v>
      </c>
      <c r="AX115" s="13" t="s">
        <v>77</v>
      </c>
      <c r="AY115" s="240" t="s">
        <v>129</v>
      </c>
    </row>
    <row r="116" s="13" customFormat="1">
      <c r="A116" s="13"/>
      <c r="B116" s="231"/>
      <c r="C116" s="232"/>
      <c r="D116" s="217" t="s">
        <v>417</v>
      </c>
      <c r="E116" s="233" t="s">
        <v>21</v>
      </c>
      <c r="F116" s="234" t="s">
        <v>438</v>
      </c>
      <c r="G116" s="232"/>
      <c r="H116" s="233" t="s">
        <v>21</v>
      </c>
      <c r="I116" s="235"/>
      <c r="J116" s="232"/>
      <c r="K116" s="232"/>
      <c r="L116" s="236"/>
      <c r="M116" s="237"/>
      <c r="N116" s="238"/>
      <c r="O116" s="238"/>
      <c r="P116" s="238"/>
      <c r="Q116" s="238"/>
      <c r="R116" s="238"/>
      <c r="S116" s="238"/>
      <c r="T116" s="239"/>
      <c r="U116" s="13"/>
      <c r="V116" s="13"/>
      <c r="W116" s="13"/>
      <c r="X116" s="13"/>
      <c r="Y116" s="13"/>
      <c r="Z116" s="13"/>
      <c r="AA116" s="13"/>
      <c r="AB116" s="13"/>
      <c r="AC116" s="13"/>
      <c r="AD116" s="13"/>
      <c r="AE116" s="13"/>
      <c r="AT116" s="240" t="s">
        <v>417</v>
      </c>
      <c r="AU116" s="240" t="s">
        <v>87</v>
      </c>
      <c r="AV116" s="13" t="s">
        <v>85</v>
      </c>
      <c r="AW116" s="13" t="s">
        <v>38</v>
      </c>
      <c r="AX116" s="13" t="s">
        <v>77</v>
      </c>
      <c r="AY116" s="240" t="s">
        <v>129</v>
      </c>
    </row>
    <row r="117" s="14" customFormat="1">
      <c r="A117" s="14"/>
      <c r="B117" s="241"/>
      <c r="C117" s="242"/>
      <c r="D117" s="217" t="s">
        <v>417</v>
      </c>
      <c r="E117" s="243" t="s">
        <v>21</v>
      </c>
      <c r="F117" s="244" t="s">
        <v>439</v>
      </c>
      <c r="G117" s="242"/>
      <c r="H117" s="245">
        <v>6.4800000000000004</v>
      </c>
      <c r="I117" s="246"/>
      <c r="J117" s="242"/>
      <c r="K117" s="242"/>
      <c r="L117" s="247"/>
      <c r="M117" s="248"/>
      <c r="N117" s="249"/>
      <c r="O117" s="249"/>
      <c r="P117" s="249"/>
      <c r="Q117" s="249"/>
      <c r="R117" s="249"/>
      <c r="S117" s="249"/>
      <c r="T117" s="250"/>
      <c r="U117" s="14"/>
      <c r="V117" s="14"/>
      <c r="W117" s="14"/>
      <c r="X117" s="14"/>
      <c r="Y117" s="14"/>
      <c r="Z117" s="14"/>
      <c r="AA117" s="14"/>
      <c r="AB117" s="14"/>
      <c r="AC117" s="14"/>
      <c r="AD117" s="14"/>
      <c r="AE117" s="14"/>
      <c r="AT117" s="251" t="s">
        <v>417</v>
      </c>
      <c r="AU117" s="251" t="s">
        <v>87</v>
      </c>
      <c r="AV117" s="14" t="s">
        <v>87</v>
      </c>
      <c r="AW117" s="14" t="s">
        <v>38</v>
      </c>
      <c r="AX117" s="14" t="s">
        <v>77</v>
      </c>
      <c r="AY117" s="251" t="s">
        <v>129</v>
      </c>
    </row>
    <row r="118" s="13" customFormat="1">
      <c r="A118" s="13"/>
      <c r="B118" s="231"/>
      <c r="C118" s="232"/>
      <c r="D118" s="217" t="s">
        <v>417</v>
      </c>
      <c r="E118" s="233" t="s">
        <v>21</v>
      </c>
      <c r="F118" s="234" t="s">
        <v>440</v>
      </c>
      <c r="G118" s="232"/>
      <c r="H118" s="233" t="s">
        <v>21</v>
      </c>
      <c r="I118" s="235"/>
      <c r="J118" s="232"/>
      <c r="K118" s="232"/>
      <c r="L118" s="236"/>
      <c r="M118" s="237"/>
      <c r="N118" s="238"/>
      <c r="O118" s="238"/>
      <c r="P118" s="238"/>
      <c r="Q118" s="238"/>
      <c r="R118" s="238"/>
      <c r="S118" s="238"/>
      <c r="T118" s="239"/>
      <c r="U118" s="13"/>
      <c r="V118" s="13"/>
      <c r="W118" s="13"/>
      <c r="X118" s="13"/>
      <c r="Y118" s="13"/>
      <c r="Z118" s="13"/>
      <c r="AA118" s="13"/>
      <c r="AB118" s="13"/>
      <c r="AC118" s="13"/>
      <c r="AD118" s="13"/>
      <c r="AE118" s="13"/>
      <c r="AT118" s="240" t="s">
        <v>417</v>
      </c>
      <c r="AU118" s="240" t="s">
        <v>87</v>
      </c>
      <c r="AV118" s="13" t="s">
        <v>85</v>
      </c>
      <c r="AW118" s="13" t="s">
        <v>38</v>
      </c>
      <c r="AX118" s="13" t="s">
        <v>77</v>
      </c>
      <c r="AY118" s="240" t="s">
        <v>129</v>
      </c>
    </row>
    <row r="119" s="14" customFormat="1">
      <c r="A119" s="14"/>
      <c r="B119" s="241"/>
      <c r="C119" s="242"/>
      <c r="D119" s="217" t="s">
        <v>417</v>
      </c>
      <c r="E119" s="243" t="s">
        <v>21</v>
      </c>
      <c r="F119" s="244" t="s">
        <v>441</v>
      </c>
      <c r="G119" s="242"/>
      <c r="H119" s="245">
        <v>10.560000000000001</v>
      </c>
      <c r="I119" s="246"/>
      <c r="J119" s="242"/>
      <c r="K119" s="242"/>
      <c r="L119" s="247"/>
      <c r="M119" s="248"/>
      <c r="N119" s="249"/>
      <c r="O119" s="249"/>
      <c r="P119" s="249"/>
      <c r="Q119" s="249"/>
      <c r="R119" s="249"/>
      <c r="S119" s="249"/>
      <c r="T119" s="250"/>
      <c r="U119" s="14"/>
      <c r="V119" s="14"/>
      <c r="W119" s="14"/>
      <c r="X119" s="14"/>
      <c r="Y119" s="14"/>
      <c r="Z119" s="14"/>
      <c r="AA119" s="14"/>
      <c r="AB119" s="14"/>
      <c r="AC119" s="14"/>
      <c r="AD119" s="14"/>
      <c r="AE119" s="14"/>
      <c r="AT119" s="251" t="s">
        <v>417</v>
      </c>
      <c r="AU119" s="251" t="s">
        <v>87</v>
      </c>
      <c r="AV119" s="14" t="s">
        <v>87</v>
      </c>
      <c r="AW119" s="14" t="s">
        <v>38</v>
      </c>
      <c r="AX119" s="14" t="s">
        <v>77</v>
      </c>
      <c r="AY119" s="251" t="s">
        <v>129</v>
      </c>
    </row>
    <row r="120" s="13" customFormat="1">
      <c r="A120" s="13"/>
      <c r="B120" s="231"/>
      <c r="C120" s="232"/>
      <c r="D120" s="217" t="s">
        <v>417</v>
      </c>
      <c r="E120" s="233" t="s">
        <v>21</v>
      </c>
      <c r="F120" s="234" t="s">
        <v>442</v>
      </c>
      <c r="G120" s="232"/>
      <c r="H120" s="233" t="s">
        <v>21</v>
      </c>
      <c r="I120" s="235"/>
      <c r="J120" s="232"/>
      <c r="K120" s="232"/>
      <c r="L120" s="236"/>
      <c r="M120" s="237"/>
      <c r="N120" s="238"/>
      <c r="O120" s="238"/>
      <c r="P120" s="238"/>
      <c r="Q120" s="238"/>
      <c r="R120" s="238"/>
      <c r="S120" s="238"/>
      <c r="T120" s="239"/>
      <c r="U120" s="13"/>
      <c r="V120" s="13"/>
      <c r="W120" s="13"/>
      <c r="X120" s="13"/>
      <c r="Y120" s="13"/>
      <c r="Z120" s="13"/>
      <c r="AA120" s="13"/>
      <c r="AB120" s="13"/>
      <c r="AC120" s="13"/>
      <c r="AD120" s="13"/>
      <c r="AE120" s="13"/>
      <c r="AT120" s="240" t="s">
        <v>417</v>
      </c>
      <c r="AU120" s="240" t="s">
        <v>87</v>
      </c>
      <c r="AV120" s="13" t="s">
        <v>85</v>
      </c>
      <c r="AW120" s="13" t="s">
        <v>38</v>
      </c>
      <c r="AX120" s="13" t="s">
        <v>77</v>
      </c>
      <c r="AY120" s="240" t="s">
        <v>129</v>
      </c>
    </row>
    <row r="121" s="14" customFormat="1">
      <c r="A121" s="14"/>
      <c r="B121" s="241"/>
      <c r="C121" s="242"/>
      <c r="D121" s="217" t="s">
        <v>417</v>
      </c>
      <c r="E121" s="243" t="s">
        <v>21</v>
      </c>
      <c r="F121" s="244" t="s">
        <v>443</v>
      </c>
      <c r="G121" s="242"/>
      <c r="H121" s="245">
        <v>1.1000000000000001</v>
      </c>
      <c r="I121" s="246"/>
      <c r="J121" s="242"/>
      <c r="K121" s="242"/>
      <c r="L121" s="247"/>
      <c r="M121" s="248"/>
      <c r="N121" s="249"/>
      <c r="O121" s="249"/>
      <c r="P121" s="249"/>
      <c r="Q121" s="249"/>
      <c r="R121" s="249"/>
      <c r="S121" s="249"/>
      <c r="T121" s="250"/>
      <c r="U121" s="14"/>
      <c r="V121" s="14"/>
      <c r="W121" s="14"/>
      <c r="X121" s="14"/>
      <c r="Y121" s="14"/>
      <c r="Z121" s="14"/>
      <c r="AA121" s="14"/>
      <c r="AB121" s="14"/>
      <c r="AC121" s="14"/>
      <c r="AD121" s="14"/>
      <c r="AE121" s="14"/>
      <c r="AT121" s="251" t="s">
        <v>417</v>
      </c>
      <c r="AU121" s="251" t="s">
        <v>87</v>
      </c>
      <c r="AV121" s="14" t="s">
        <v>87</v>
      </c>
      <c r="AW121" s="14" t="s">
        <v>38</v>
      </c>
      <c r="AX121" s="14" t="s">
        <v>77</v>
      </c>
      <c r="AY121" s="251" t="s">
        <v>129</v>
      </c>
    </row>
    <row r="122" s="13" customFormat="1">
      <c r="A122" s="13"/>
      <c r="B122" s="231"/>
      <c r="C122" s="232"/>
      <c r="D122" s="217" t="s">
        <v>417</v>
      </c>
      <c r="E122" s="233" t="s">
        <v>21</v>
      </c>
      <c r="F122" s="234" t="s">
        <v>444</v>
      </c>
      <c r="G122" s="232"/>
      <c r="H122" s="233" t="s">
        <v>21</v>
      </c>
      <c r="I122" s="235"/>
      <c r="J122" s="232"/>
      <c r="K122" s="232"/>
      <c r="L122" s="236"/>
      <c r="M122" s="237"/>
      <c r="N122" s="238"/>
      <c r="O122" s="238"/>
      <c r="P122" s="238"/>
      <c r="Q122" s="238"/>
      <c r="R122" s="238"/>
      <c r="S122" s="238"/>
      <c r="T122" s="239"/>
      <c r="U122" s="13"/>
      <c r="V122" s="13"/>
      <c r="W122" s="13"/>
      <c r="X122" s="13"/>
      <c r="Y122" s="13"/>
      <c r="Z122" s="13"/>
      <c r="AA122" s="13"/>
      <c r="AB122" s="13"/>
      <c r="AC122" s="13"/>
      <c r="AD122" s="13"/>
      <c r="AE122" s="13"/>
      <c r="AT122" s="240" t="s">
        <v>417</v>
      </c>
      <c r="AU122" s="240" t="s">
        <v>87</v>
      </c>
      <c r="AV122" s="13" t="s">
        <v>85</v>
      </c>
      <c r="AW122" s="13" t="s">
        <v>38</v>
      </c>
      <c r="AX122" s="13" t="s">
        <v>77</v>
      </c>
      <c r="AY122" s="240" t="s">
        <v>129</v>
      </c>
    </row>
    <row r="123" s="14" customFormat="1">
      <c r="A123" s="14"/>
      <c r="B123" s="241"/>
      <c r="C123" s="242"/>
      <c r="D123" s="217" t="s">
        <v>417</v>
      </c>
      <c r="E123" s="243" t="s">
        <v>21</v>
      </c>
      <c r="F123" s="244" t="s">
        <v>445</v>
      </c>
      <c r="G123" s="242"/>
      <c r="H123" s="245">
        <v>1.1499999999999999</v>
      </c>
      <c r="I123" s="246"/>
      <c r="J123" s="242"/>
      <c r="K123" s="242"/>
      <c r="L123" s="247"/>
      <c r="M123" s="248"/>
      <c r="N123" s="249"/>
      <c r="O123" s="249"/>
      <c r="P123" s="249"/>
      <c r="Q123" s="249"/>
      <c r="R123" s="249"/>
      <c r="S123" s="249"/>
      <c r="T123" s="250"/>
      <c r="U123" s="14"/>
      <c r="V123" s="14"/>
      <c r="W123" s="14"/>
      <c r="X123" s="14"/>
      <c r="Y123" s="14"/>
      <c r="Z123" s="14"/>
      <c r="AA123" s="14"/>
      <c r="AB123" s="14"/>
      <c r="AC123" s="14"/>
      <c r="AD123" s="14"/>
      <c r="AE123" s="14"/>
      <c r="AT123" s="251" t="s">
        <v>417</v>
      </c>
      <c r="AU123" s="251" t="s">
        <v>87</v>
      </c>
      <c r="AV123" s="14" t="s">
        <v>87</v>
      </c>
      <c r="AW123" s="14" t="s">
        <v>38</v>
      </c>
      <c r="AX123" s="14" t="s">
        <v>77</v>
      </c>
      <c r="AY123" s="251" t="s">
        <v>129</v>
      </c>
    </row>
    <row r="124" s="13" customFormat="1">
      <c r="A124" s="13"/>
      <c r="B124" s="231"/>
      <c r="C124" s="232"/>
      <c r="D124" s="217" t="s">
        <v>417</v>
      </c>
      <c r="E124" s="233" t="s">
        <v>21</v>
      </c>
      <c r="F124" s="234" t="s">
        <v>446</v>
      </c>
      <c r="G124" s="232"/>
      <c r="H124" s="233" t="s">
        <v>21</v>
      </c>
      <c r="I124" s="235"/>
      <c r="J124" s="232"/>
      <c r="K124" s="232"/>
      <c r="L124" s="236"/>
      <c r="M124" s="237"/>
      <c r="N124" s="238"/>
      <c r="O124" s="238"/>
      <c r="P124" s="238"/>
      <c r="Q124" s="238"/>
      <c r="R124" s="238"/>
      <c r="S124" s="238"/>
      <c r="T124" s="239"/>
      <c r="U124" s="13"/>
      <c r="V124" s="13"/>
      <c r="W124" s="13"/>
      <c r="X124" s="13"/>
      <c r="Y124" s="13"/>
      <c r="Z124" s="13"/>
      <c r="AA124" s="13"/>
      <c r="AB124" s="13"/>
      <c r="AC124" s="13"/>
      <c r="AD124" s="13"/>
      <c r="AE124" s="13"/>
      <c r="AT124" s="240" t="s">
        <v>417</v>
      </c>
      <c r="AU124" s="240" t="s">
        <v>87</v>
      </c>
      <c r="AV124" s="13" t="s">
        <v>85</v>
      </c>
      <c r="AW124" s="13" t="s">
        <v>38</v>
      </c>
      <c r="AX124" s="13" t="s">
        <v>77</v>
      </c>
      <c r="AY124" s="240" t="s">
        <v>129</v>
      </c>
    </row>
    <row r="125" s="14" customFormat="1">
      <c r="A125" s="14"/>
      <c r="B125" s="241"/>
      <c r="C125" s="242"/>
      <c r="D125" s="217" t="s">
        <v>417</v>
      </c>
      <c r="E125" s="243" t="s">
        <v>21</v>
      </c>
      <c r="F125" s="244" t="s">
        <v>447</v>
      </c>
      <c r="G125" s="242"/>
      <c r="H125" s="245">
        <v>1.44</v>
      </c>
      <c r="I125" s="246"/>
      <c r="J125" s="242"/>
      <c r="K125" s="242"/>
      <c r="L125" s="247"/>
      <c r="M125" s="248"/>
      <c r="N125" s="249"/>
      <c r="O125" s="249"/>
      <c r="P125" s="249"/>
      <c r="Q125" s="249"/>
      <c r="R125" s="249"/>
      <c r="S125" s="249"/>
      <c r="T125" s="250"/>
      <c r="U125" s="14"/>
      <c r="V125" s="14"/>
      <c r="W125" s="14"/>
      <c r="X125" s="14"/>
      <c r="Y125" s="14"/>
      <c r="Z125" s="14"/>
      <c r="AA125" s="14"/>
      <c r="AB125" s="14"/>
      <c r="AC125" s="14"/>
      <c r="AD125" s="14"/>
      <c r="AE125" s="14"/>
      <c r="AT125" s="251" t="s">
        <v>417</v>
      </c>
      <c r="AU125" s="251" t="s">
        <v>87</v>
      </c>
      <c r="AV125" s="14" t="s">
        <v>87</v>
      </c>
      <c r="AW125" s="14" t="s">
        <v>38</v>
      </c>
      <c r="AX125" s="14" t="s">
        <v>77</v>
      </c>
      <c r="AY125" s="251" t="s">
        <v>129</v>
      </c>
    </row>
    <row r="126" s="15" customFormat="1">
      <c r="A126" s="15"/>
      <c r="B126" s="252"/>
      <c r="C126" s="253"/>
      <c r="D126" s="217" t="s">
        <v>417</v>
      </c>
      <c r="E126" s="254" t="s">
        <v>364</v>
      </c>
      <c r="F126" s="255" t="s">
        <v>424</v>
      </c>
      <c r="G126" s="253"/>
      <c r="H126" s="256">
        <v>20.73</v>
      </c>
      <c r="I126" s="257"/>
      <c r="J126" s="253"/>
      <c r="K126" s="253"/>
      <c r="L126" s="258"/>
      <c r="M126" s="259"/>
      <c r="N126" s="260"/>
      <c r="O126" s="260"/>
      <c r="P126" s="260"/>
      <c r="Q126" s="260"/>
      <c r="R126" s="260"/>
      <c r="S126" s="260"/>
      <c r="T126" s="261"/>
      <c r="U126" s="15"/>
      <c r="V126" s="15"/>
      <c r="W126" s="15"/>
      <c r="X126" s="15"/>
      <c r="Y126" s="15"/>
      <c r="Z126" s="15"/>
      <c r="AA126" s="15"/>
      <c r="AB126" s="15"/>
      <c r="AC126" s="15"/>
      <c r="AD126" s="15"/>
      <c r="AE126" s="15"/>
      <c r="AT126" s="262" t="s">
        <v>417</v>
      </c>
      <c r="AU126" s="262" t="s">
        <v>87</v>
      </c>
      <c r="AV126" s="15" t="s">
        <v>149</v>
      </c>
      <c r="AW126" s="15" t="s">
        <v>38</v>
      </c>
      <c r="AX126" s="15" t="s">
        <v>85</v>
      </c>
      <c r="AY126" s="262" t="s">
        <v>129</v>
      </c>
    </row>
    <row r="127" s="2" customFormat="1" ht="16.5" customHeight="1">
      <c r="A127" s="40"/>
      <c r="B127" s="41"/>
      <c r="C127" s="204" t="s">
        <v>149</v>
      </c>
      <c r="D127" s="204" t="s">
        <v>130</v>
      </c>
      <c r="E127" s="205" t="s">
        <v>448</v>
      </c>
      <c r="F127" s="206" t="s">
        <v>449</v>
      </c>
      <c r="G127" s="207" t="s">
        <v>204</v>
      </c>
      <c r="H127" s="208">
        <v>0.38400000000000001</v>
      </c>
      <c r="I127" s="209"/>
      <c r="J127" s="210">
        <f>ROUND(I127*H127,2)</f>
        <v>0</v>
      </c>
      <c r="K127" s="206" t="s">
        <v>434</v>
      </c>
      <c r="L127" s="46"/>
      <c r="M127" s="211" t="s">
        <v>21</v>
      </c>
      <c r="N127" s="212" t="s">
        <v>48</v>
      </c>
      <c r="O127" s="86"/>
      <c r="P127" s="213">
        <f>O127*H127</f>
        <v>0</v>
      </c>
      <c r="Q127" s="213">
        <v>0.0088800000000000007</v>
      </c>
      <c r="R127" s="213">
        <f>Q127*H127</f>
        <v>0.0034099200000000003</v>
      </c>
      <c r="S127" s="213">
        <v>0</v>
      </c>
      <c r="T127" s="214">
        <f>S127*H127</f>
        <v>0</v>
      </c>
      <c r="U127" s="40"/>
      <c r="V127" s="40"/>
      <c r="W127" s="40"/>
      <c r="X127" s="40"/>
      <c r="Y127" s="40"/>
      <c r="Z127" s="40"/>
      <c r="AA127" s="40"/>
      <c r="AB127" s="40"/>
      <c r="AC127" s="40"/>
      <c r="AD127" s="40"/>
      <c r="AE127" s="40"/>
      <c r="AR127" s="215" t="s">
        <v>149</v>
      </c>
      <c r="AT127" s="215" t="s">
        <v>130</v>
      </c>
      <c r="AU127" s="215" t="s">
        <v>87</v>
      </c>
      <c r="AY127" s="19" t="s">
        <v>129</v>
      </c>
      <c r="BE127" s="216">
        <f>IF(N127="základní",J127,0)</f>
        <v>0</v>
      </c>
      <c r="BF127" s="216">
        <f>IF(N127="snížená",J127,0)</f>
        <v>0</v>
      </c>
      <c r="BG127" s="216">
        <f>IF(N127="zákl. přenesená",J127,0)</f>
        <v>0</v>
      </c>
      <c r="BH127" s="216">
        <f>IF(N127="sníž. přenesená",J127,0)</f>
        <v>0</v>
      </c>
      <c r="BI127" s="216">
        <f>IF(N127="nulová",J127,0)</f>
        <v>0</v>
      </c>
      <c r="BJ127" s="19" t="s">
        <v>85</v>
      </c>
      <c r="BK127" s="216">
        <f>ROUND(I127*H127,2)</f>
        <v>0</v>
      </c>
      <c r="BL127" s="19" t="s">
        <v>149</v>
      </c>
      <c r="BM127" s="215" t="s">
        <v>450</v>
      </c>
    </row>
    <row r="128" s="2" customFormat="1">
      <c r="A128" s="40"/>
      <c r="B128" s="41"/>
      <c r="C128" s="42"/>
      <c r="D128" s="217" t="s">
        <v>135</v>
      </c>
      <c r="E128" s="42"/>
      <c r="F128" s="218" t="s">
        <v>451</v>
      </c>
      <c r="G128" s="42"/>
      <c r="H128" s="42"/>
      <c r="I128" s="219"/>
      <c r="J128" s="42"/>
      <c r="K128" s="42"/>
      <c r="L128" s="46"/>
      <c r="M128" s="220"/>
      <c r="N128" s="221"/>
      <c r="O128" s="86"/>
      <c r="P128" s="86"/>
      <c r="Q128" s="86"/>
      <c r="R128" s="86"/>
      <c r="S128" s="86"/>
      <c r="T128" s="87"/>
      <c r="U128" s="40"/>
      <c r="V128" s="40"/>
      <c r="W128" s="40"/>
      <c r="X128" s="40"/>
      <c r="Y128" s="40"/>
      <c r="Z128" s="40"/>
      <c r="AA128" s="40"/>
      <c r="AB128" s="40"/>
      <c r="AC128" s="40"/>
      <c r="AD128" s="40"/>
      <c r="AE128" s="40"/>
      <c r="AT128" s="19" t="s">
        <v>135</v>
      </c>
      <c r="AU128" s="19" t="s">
        <v>87</v>
      </c>
    </row>
    <row r="129" s="2" customFormat="1">
      <c r="A129" s="40"/>
      <c r="B129" s="41"/>
      <c r="C129" s="42"/>
      <c r="D129" s="217" t="s">
        <v>415</v>
      </c>
      <c r="E129" s="42"/>
      <c r="F129" s="222" t="s">
        <v>437</v>
      </c>
      <c r="G129" s="42"/>
      <c r="H129" s="42"/>
      <c r="I129" s="219"/>
      <c r="J129" s="42"/>
      <c r="K129" s="42"/>
      <c r="L129" s="46"/>
      <c r="M129" s="220"/>
      <c r="N129" s="221"/>
      <c r="O129" s="86"/>
      <c r="P129" s="86"/>
      <c r="Q129" s="86"/>
      <c r="R129" s="86"/>
      <c r="S129" s="86"/>
      <c r="T129" s="87"/>
      <c r="U129" s="40"/>
      <c r="V129" s="40"/>
      <c r="W129" s="40"/>
      <c r="X129" s="40"/>
      <c r="Y129" s="40"/>
      <c r="Z129" s="40"/>
      <c r="AA129" s="40"/>
      <c r="AB129" s="40"/>
      <c r="AC129" s="40"/>
      <c r="AD129" s="40"/>
      <c r="AE129" s="40"/>
      <c r="AT129" s="19" t="s">
        <v>415</v>
      </c>
      <c r="AU129" s="19" t="s">
        <v>87</v>
      </c>
    </row>
    <row r="130" s="13" customFormat="1">
      <c r="A130" s="13"/>
      <c r="B130" s="231"/>
      <c r="C130" s="232"/>
      <c r="D130" s="217" t="s">
        <v>417</v>
      </c>
      <c r="E130" s="233" t="s">
        <v>21</v>
      </c>
      <c r="F130" s="234" t="s">
        <v>418</v>
      </c>
      <c r="G130" s="232"/>
      <c r="H130" s="233" t="s">
        <v>21</v>
      </c>
      <c r="I130" s="235"/>
      <c r="J130" s="232"/>
      <c r="K130" s="232"/>
      <c r="L130" s="236"/>
      <c r="M130" s="237"/>
      <c r="N130" s="238"/>
      <c r="O130" s="238"/>
      <c r="P130" s="238"/>
      <c r="Q130" s="238"/>
      <c r="R130" s="238"/>
      <c r="S130" s="238"/>
      <c r="T130" s="239"/>
      <c r="U130" s="13"/>
      <c r="V130" s="13"/>
      <c r="W130" s="13"/>
      <c r="X130" s="13"/>
      <c r="Y130" s="13"/>
      <c r="Z130" s="13"/>
      <c r="AA130" s="13"/>
      <c r="AB130" s="13"/>
      <c r="AC130" s="13"/>
      <c r="AD130" s="13"/>
      <c r="AE130" s="13"/>
      <c r="AT130" s="240" t="s">
        <v>417</v>
      </c>
      <c r="AU130" s="240" t="s">
        <v>87</v>
      </c>
      <c r="AV130" s="13" t="s">
        <v>85</v>
      </c>
      <c r="AW130" s="13" t="s">
        <v>38</v>
      </c>
      <c r="AX130" s="13" t="s">
        <v>77</v>
      </c>
      <c r="AY130" s="240" t="s">
        <v>129</v>
      </c>
    </row>
    <row r="131" s="13" customFormat="1">
      <c r="A131" s="13"/>
      <c r="B131" s="231"/>
      <c r="C131" s="232"/>
      <c r="D131" s="217" t="s">
        <v>417</v>
      </c>
      <c r="E131" s="233" t="s">
        <v>21</v>
      </c>
      <c r="F131" s="234" t="s">
        <v>438</v>
      </c>
      <c r="G131" s="232"/>
      <c r="H131" s="233" t="s">
        <v>21</v>
      </c>
      <c r="I131" s="235"/>
      <c r="J131" s="232"/>
      <c r="K131" s="232"/>
      <c r="L131" s="236"/>
      <c r="M131" s="237"/>
      <c r="N131" s="238"/>
      <c r="O131" s="238"/>
      <c r="P131" s="238"/>
      <c r="Q131" s="238"/>
      <c r="R131" s="238"/>
      <c r="S131" s="238"/>
      <c r="T131" s="239"/>
      <c r="U131" s="13"/>
      <c r="V131" s="13"/>
      <c r="W131" s="13"/>
      <c r="X131" s="13"/>
      <c r="Y131" s="13"/>
      <c r="Z131" s="13"/>
      <c r="AA131" s="13"/>
      <c r="AB131" s="13"/>
      <c r="AC131" s="13"/>
      <c r="AD131" s="13"/>
      <c r="AE131" s="13"/>
      <c r="AT131" s="240" t="s">
        <v>417</v>
      </c>
      <c r="AU131" s="240" t="s">
        <v>87</v>
      </c>
      <c r="AV131" s="13" t="s">
        <v>85</v>
      </c>
      <c r="AW131" s="13" t="s">
        <v>38</v>
      </c>
      <c r="AX131" s="13" t="s">
        <v>77</v>
      </c>
      <c r="AY131" s="240" t="s">
        <v>129</v>
      </c>
    </row>
    <row r="132" s="14" customFormat="1">
      <c r="A132" s="14"/>
      <c r="B132" s="241"/>
      <c r="C132" s="242"/>
      <c r="D132" s="217" t="s">
        <v>417</v>
      </c>
      <c r="E132" s="243" t="s">
        <v>367</v>
      </c>
      <c r="F132" s="244" t="s">
        <v>452</v>
      </c>
      <c r="G132" s="242"/>
      <c r="H132" s="245">
        <v>0.38400000000000001</v>
      </c>
      <c r="I132" s="246"/>
      <c r="J132" s="242"/>
      <c r="K132" s="242"/>
      <c r="L132" s="247"/>
      <c r="M132" s="248"/>
      <c r="N132" s="249"/>
      <c r="O132" s="249"/>
      <c r="P132" s="249"/>
      <c r="Q132" s="249"/>
      <c r="R132" s="249"/>
      <c r="S132" s="249"/>
      <c r="T132" s="250"/>
      <c r="U132" s="14"/>
      <c r="V132" s="14"/>
      <c r="W132" s="14"/>
      <c r="X132" s="14"/>
      <c r="Y132" s="14"/>
      <c r="Z132" s="14"/>
      <c r="AA132" s="14"/>
      <c r="AB132" s="14"/>
      <c r="AC132" s="14"/>
      <c r="AD132" s="14"/>
      <c r="AE132" s="14"/>
      <c r="AT132" s="251" t="s">
        <v>417</v>
      </c>
      <c r="AU132" s="251" t="s">
        <v>87</v>
      </c>
      <c r="AV132" s="14" t="s">
        <v>87</v>
      </c>
      <c r="AW132" s="14" t="s">
        <v>38</v>
      </c>
      <c r="AX132" s="14" t="s">
        <v>85</v>
      </c>
      <c r="AY132" s="251" t="s">
        <v>129</v>
      </c>
    </row>
    <row r="133" s="2" customFormat="1" ht="16.5" customHeight="1">
      <c r="A133" s="40"/>
      <c r="B133" s="41"/>
      <c r="C133" s="204" t="s">
        <v>156</v>
      </c>
      <c r="D133" s="204" t="s">
        <v>130</v>
      </c>
      <c r="E133" s="205" t="s">
        <v>453</v>
      </c>
      <c r="F133" s="206" t="s">
        <v>454</v>
      </c>
      <c r="G133" s="207" t="s">
        <v>204</v>
      </c>
      <c r="H133" s="208">
        <v>20.73</v>
      </c>
      <c r="I133" s="209"/>
      <c r="J133" s="210">
        <f>ROUND(I133*H133,2)</f>
        <v>0</v>
      </c>
      <c r="K133" s="206" t="s">
        <v>434</v>
      </c>
      <c r="L133" s="46"/>
      <c r="M133" s="211" t="s">
        <v>21</v>
      </c>
      <c r="N133" s="212" t="s">
        <v>48</v>
      </c>
      <c r="O133" s="86"/>
      <c r="P133" s="213">
        <f>O133*H133</f>
        <v>0</v>
      </c>
      <c r="Q133" s="213">
        <v>0.00085999999999999998</v>
      </c>
      <c r="R133" s="213">
        <f>Q133*H133</f>
        <v>0.017827800000000001</v>
      </c>
      <c r="S133" s="213">
        <v>0</v>
      </c>
      <c r="T133" s="214">
        <f>S133*H133</f>
        <v>0</v>
      </c>
      <c r="U133" s="40"/>
      <c r="V133" s="40"/>
      <c r="W133" s="40"/>
      <c r="X133" s="40"/>
      <c r="Y133" s="40"/>
      <c r="Z133" s="40"/>
      <c r="AA133" s="40"/>
      <c r="AB133" s="40"/>
      <c r="AC133" s="40"/>
      <c r="AD133" s="40"/>
      <c r="AE133" s="40"/>
      <c r="AR133" s="215" t="s">
        <v>149</v>
      </c>
      <c r="AT133" s="215" t="s">
        <v>130</v>
      </c>
      <c r="AU133" s="215" t="s">
        <v>87</v>
      </c>
      <c r="AY133" s="19" t="s">
        <v>129</v>
      </c>
      <c r="BE133" s="216">
        <f>IF(N133="základní",J133,0)</f>
        <v>0</v>
      </c>
      <c r="BF133" s="216">
        <f>IF(N133="snížená",J133,0)</f>
        <v>0</v>
      </c>
      <c r="BG133" s="216">
        <f>IF(N133="zákl. přenesená",J133,0)</f>
        <v>0</v>
      </c>
      <c r="BH133" s="216">
        <f>IF(N133="sníž. přenesená",J133,0)</f>
        <v>0</v>
      </c>
      <c r="BI133" s="216">
        <f>IF(N133="nulová",J133,0)</f>
        <v>0</v>
      </c>
      <c r="BJ133" s="19" t="s">
        <v>85</v>
      </c>
      <c r="BK133" s="216">
        <f>ROUND(I133*H133,2)</f>
        <v>0</v>
      </c>
      <c r="BL133" s="19" t="s">
        <v>149</v>
      </c>
      <c r="BM133" s="215" t="s">
        <v>455</v>
      </c>
    </row>
    <row r="134" s="2" customFormat="1">
      <c r="A134" s="40"/>
      <c r="B134" s="41"/>
      <c r="C134" s="42"/>
      <c r="D134" s="217" t="s">
        <v>135</v>
      </c>
      <c r="E134" s="42"/>
      <c r="F134" s="218" t="s">
        <v>456</v>
      </c>
      <c r="G134" s="42"/>
      <c r="H134" s="42"/>
      <c r="I134" s="219"/>
      <c r="J134" s="42"/>
      <c r="K134" s="42"/>
      <c r="L134" s="46"/>
      <c r="M134" s="220"/>
      <c r="N134" s="221"/>
      <c r="O134" s="86"/>
      <c r="P134" s="86"/>
      <c r="Q134" s="86"/>
      <c r="R134" s="86"/>
      <c r="S134" s="86"/>
      <c r="T134" s="87"/>
      <c r="U134" s="40"/>
      <c r="V134" s="40"/>
      <c r="W134" s="40"/>
      <c r="X134" s="40"/>
      <c r="Y134" s="40"/>
      <c r="Z134" s="40"/>
      <c r="AA134" s="40"/>
      <c r="AB134" s="40"/>
      <c r="AC134" s="40"/>
      <c r="AD134" s="40"/>
      <c r="AE134" s="40"/>
      <c r="AT134" s="19" t="s">
        <v>135</v>
      </c>
      <c r="AU134" s="19" t="s">
        <v>87</v>
      </c>
    </row>
    <row r="135" s="2" customFormat="1">
      <c r="A135" s="40"/>
      <c r="B135" s="41"/>
      <c r="C135" s="42"/>
      <c r="D135" s="217" t="s">
        <v>415</v>
      </c>
      <c r="E135" s="42"/>
      <c r="F135" s="222" t="s">
        <v>437</v>
      </c>
      <c r="G135" s="42"/>
      <c r="H135" s="42"/>
      <c r="I135" s="219"/>
      <c r="J135" s="42"/>
      <c r="K135" s="42"/>
      <c r="L135" s="46"/>
      <c r="M135" s="220"/>
      <c r="N135" s="221"/>
      <c r="O135" s="86"/>
      <c r="P135" s="86"/>
      <c r="Q135" s="86"/>
      <c r="R135" s="86"/>
      <c r="S135" s="86"/>
      <c r="T135" s="87"/>
      <c r="U135" s="40"/>
      <c r="V135" s="40"/>
      <c r="W135" s="40"/>
      <c r="X135" s="40"/>
      <c r="Y135" s="40"/>
      <c r="Z135" s="40"/>
      <c r="AA135" s="40"/>
      <c r="AB135" s="40"/>
      <c r="AC135" s="40"/>
      <c r="AD135" s="40"/>
      <c r="AE135" s="40"/>
      <c r="AT135" s="19" t="s">
        <v>415</v>
      </c>
      <c r="AU135" s="19" t="s">
        <v>87</v>
      </c>
    </row>
    <row r="136" s="14" customFormat="1">
      <c r="A136" s="14"/>
      <c r="B136" s="241"/>
      <c r="C136" s="242"/>
      <c r="D136" s="217" t="s">
        <v>417</v>
      </c>
      <c r="E136" s="243" t="s">
        <v>21</v>
      </c>
      <c r="F136" s="244" t="s">
        <v>364</v>
      </c>
      <c r="G136" s="242"/>
      <c r="H136" s="245">
        <v>20.73</v>
      </c>
      <c r="I136" s="246"/>
      <c r="J136" s="242"/>
      <c r="K136" s="242"/>
      <c r="L136" s="247"/>
      <c r="M136" s="248"/>
      <c r="N136" s="249"/>
      <c r="O136" s="249"/>
      <c r="P136" s="249"/>
      <c r="Q136" s="249"/>
      <c r="R136" s="249"/>
      <c r="S136" s="249"/>
      <c r="T136" s="250"/>
      <c r="U136" s="14"/>
      <c r="V136" s="14"/>
      <c r="W136" s="14"/>
      <c r="X136" s="14"/>
      <c r="Y136" s="14"/>
      <c r="Z136" s="14"/>
      <c r="AA136" s="14"/>
      <c r="AB136" s="14"/>
      <c r="AC136" s="14"/>
      <c r="AD136" s="14"/>
      <c r="AE136" s="14"/>
      <c r="AT136" s="251" t="s">
        <v>417</v>
      </c>
      <c r="AU136" s="251" t="s">
        <v>87</v>
      </c>
      <c r="AV136" s="14" t="s">
        <v>87</v>
      </c>
      <c r="AW136" s="14" t="s">
        <v>38</v>
      </c>
      <c r="AX136" s="14" t="s">
        <v>85</v>
      </c>
      <c r="AY136" s="251" t="s">
        <v>129</v>
      </c>
    </row>
    <row r="137" s="2" customFormat="1" ht="16.5" customHeight="1">
      <c r="A137" s="40"/>
      <c r="B137" s="41"/>
      <c r="C137" s="204" t="s">
        <v>162</v>
      </c>
      <c r="D137" s="204" t="s">
        <v>130</v>
      </c>
      <c r="E137" s="205" t="s">
        <v>457</v>
      </c>
      <c r="F137" s="206" t="s">
        <v>458</v>
      </c>
      <c r="G137" s="207" t="s">
        <v>204</v>
      </c>
      <c r="H137" s="208">
        <v>0.38400000000000001</v>
      </c>
      <c r="I137" s="209"/>
      <c r="J137" s="210">
        <f>ROUND(I137*H137,2)</f>
        <v>0</v>
      </c>
      <c r="K137" s="206" t="s">
        <v>434</v>
      </c>
      <c r="L137" s="46"/>
      <c r="M137" s="211" t="s">
        <v>21</v>
      </c>
      <c r="N137" s="212" t="s">
        <v>48</v>
      </c>
      <c r="O137" s="86"/>
      <c r="P137" s="213">
        <f>O137*H137</f>
        <v>0</v>
      </c>
      <c r="Q137" s="213">
        <v>0.0010200000000000001</v>
      </c>
      <c r="R137" s="213">
        <f>Q137*H137</f>
        <v>0.00039168000000000004</v>
      </c>
      <c r="S137" s="213">
        <v>0</v>
      </c>
      <c r="T137" s="214">
        <f>S137*H137</f>
        <v>0</v>
      </c>
      <c r="U137" s="40"/>
      <c r="V137" s="40"/>
      <c r="W137" s="40"/>
      <c r="X137" s="40"/>
      <c r="Y137" s="40"/>
      <c r="Z137" s="40"/>
      <c r="AA137" s="40"/>
      <c r="AB137" s="40"/>
      <c r="AC137" s="40"/>
      <c r="AD137" s="40"/>
      <c r="AE137" s="40"/>
      <c r="AR137" s="215" t="s">
        <v>149</v>
      </c>
      <c r="AT137" s="215" t="s">
        <v>130</v>
      </c>
      <c r="AU137" s="215" t="s">
        <v>87</v>
      </c>
      <c r="AY137" s="19" t="s">
        <v>129</v>
      </c>
      <c r="BE137" s="216">
        <f>IF(N137="základní",J137,0)</f>
        <v>0</v>
      </c>
      <c r="BF137" s="216">
        <f>IF(N137="snížená",J137,0)</f>
        <v>0</v>
      </c>
      <c r="BG137" s="216">
        <f>IF(N137="zákl. přenesená",J137,0)</f>
        <v>0</v>
      </c>
      <c r="BH137" s="216">
        <f>IF(N137="sníž. přenesená",J137,0)</f>
        <v>0</v>
      </c>
      <c r="BI137" s="216">
        <f>IF(N137="nulová",J137,0)</f>
        <v>0</v>
      </c>
      <c r="BJ137" s="19" t="s">
        <v>85</v>
      </c>
      <c r="BK137" s="216">
        <f>ROUND(I137*H137,2)</f>
        <v>0</v>
      </c>
      <c r="BL137" s="19" t="s">
        <v>149</v>
      </c>
      <c r="BM137" s="215" t="s">
        <v>459</v>
      </c>
    </row>
    <row r="138" s="2" customFormat="1">
      <c r="A138" s="40"/>
      <c r="B138" s="41"/>
      <c r="C138" s="42"/>
      <c r="D138" s="217" t="s">
        <v>135</v>
      </c>
      <c r="E138" s="42"/>
      <c r="F138" s="218" t="s">
        <v>460</v>
      </c>
      <c r="G138" s="42"/>
      <c r="H138" s="42"/>
      <c r="I138" s="219"/>
      <c r="J138" s="42"/>
      <c r="K138" s="42"/>
      <c r="L138" s="46"/>
      <c r="M138" s="220"/>
      <c r="N138" s="221"/>
      <c r="O138" s="86"/>
      <c r="P138" s="86"/>
      <c r="Q138" s="86"/>
      <c r="R138" s="86"/>
      <c r="S138" s="86"/>
      <c r="T138" s="87"/>
      <c r="U138" s="40"/>
      <c r="V138" s="40"/>
      <c r="W138" s="40"/>
      <c r="X138" s="40"/>
      <c r="Y138" s="40"/>
      <c r="Z138" s="40"/>
      <c r="AA138" s="40"/>
      <c r="AB138" s="40"/>
      <c r="AC138" s="40"/>
      <c r="AD138" s="40"/>
      <c r="AE138" s="40"/>
      <c r="AT138" s="19" t="s">
        <v>135</v>
      </c>
      <c r="AU138" s="19" t="s">
        <v>87</v>
      </c>
    </row>
    <row r="139" s="2" customFormat="1">
      <c r="A139" s="40"/>
      <c r="B139" s="41"/>
      <c r="C139" s="42"/>
      <c r="D139" s="217" t="s">
        <v>415</v>
      </c>
      <c r="E139" s="42"/>
      <c r="F139" s="222" t="s">
        <v>437</v>
      </c>
      <c r="G139" s="42"/>
      <c r="H139" s="42"/>
      <c r="I139" s="219"/>
      <c r="J139" s="42"/>
      <c r="K139" s="42"/>
      <c r="L139" s="46"/>
      <c r="M139" s="220"/>
      <c r="N139" s="221"/>
      <c r="O139" s="86"/>
      <c r="P139" s="86"/>
      <c r="Q139" s="86"/>
      <c r="R139" s="86"/>
      <c r="S139" s="86"/>
      <c r="T139" s="87"/>
      <c r="U139" s="40"/>
      <c r="V139" s="40"/>
      <c r="W139" s="40"/>
      <c r="X139" s="40"/>
      <c r="Y139" s="40"/>
      <c r="Z139" s="40"/>
      <c r="AA139" s="40"/>
      <c r="AB139" s="40"/>
      <c r="AC139" s="40"/>
      <c r="AD139" s="40"/>
      <c r="AE139" s="40"/>
      <c r="AT139" s="19" t="s">
        <v>415</v>
      </c>
      <c r="AU139" s="19" t="s">
        <v>87</v>
      </c>
    </row>
    <row r="140" s="14" customFormat="1">
      <c r="A140" s="14"/>
      <c r="B140" s="241"/>
      <c r="C140" s="242"/>
      <c r="D140" s="217" t="s">
        <v>417</v>
      </c>
      <c r="E140" s="243" t="s">
        <v>21</v>
      </c>
      <c r="F140" s="244" t="s">
        <v>367</v>
      </c>
      <c r="G140" s="242"/>
      <c r="H140" s="245">
        <v>0.38400000000000001</v>
      </c>
      <c r="I140" s="246"/>
      <c r="J140" s="242"/>
      <c r="K140" s="242"/>
      <c r="L140" s="247"/>
      <c r="M140" s="248"/>
      <c r="N140" s="249"/>
      <c r="O140" s="249"/>
      <c r="P140" s="249"/>
      <c r="Q140" s="249"/>
      <c r="R140" s="249"/>
      <c r="S140" s="249"/>
      <c r="T140" s="250"/>
      <c r="U140" s="14"/>
      <c r="V140" s="14"/>
      <c r="W140" s="14"/>
      <c r="X140" s="14"/>
      <c r="Y140" s="14"/>
      <c r="Z140" s="14"/>
      <c r="AA140" s="14"/>
      <c r="AB140" s="14"/>
      <c r="AC140" s="14"/>
      <c r="AD140" s="14"/>
      <c r="AE140" s="14"/>
      <c r="AT140" s="251" t="s">
        <v>417</v>
      </c>
      <c r="AU140" s="251" t="s">
        <v>87</v>
      </c>
      <c r="AV140" s="14" t="s">
        <v>87</v>
      </c>
      <c r="AW140" s="14" t="s">
        <v>38</v>
      </c>
      <c r="AX140" s="14" t="s">
        <v>85</v>
      </c>
      <c r="AY140" s="251" t="s">
        <v>129</v>
      </c>
    </row>
    <row r="141" s="2" customFormat="1" ht="16.5" customHeight="1">
      <c r="A141" s="40"/>
      <c r="B141" s="41"/>
      <c r="C141" s="204" t="s">
        <v>167</v>
      </c>
      <c r="D141" s="204" t="s">
        <v>130</v>
      </c>
      <c r="E141" s="205" t="s">
        <v>461</v>
      </c>
      <c r="F141" s="206" t="s">
        <v>462</v>
      </c>
      <c r="G141" s="207" t="s">
        <v>362</v>
      </c>
      <c r="H141" s="208">
        <v>0.091999999999999998</v>
      </c>
      <c r="I141" s="209"/>
      <c r="J141" s="210">
        <f>ROUND(I141*H141,2)</f>
        <v>0</v>
      </c>
      <c r="K141" s="206" t="s">
        <v>434</v>
      </c>
      <c r="L141" s="46"/>
      <c r="M141" s="211" t="s">
        <v>21</v>
      </c>
      <c r="N141" s="212" t="s">
        <v>48</v>
      </c>
      <c r="O141" s="86"/>
      <c r="P141" s="213">
        <f>O141*H141</f>
        <v>0</v>
      </c>
      <c r="Q141" s="213">
        <v>1.03955</v>
      </c>
      <c r="R141" s="213">
        <f>Q141*H141</f>
        <v>0.09563859999999999</v>
      </c>
      <c r="S141" s="213">
        <v>0</v>
      </c>
      <c r="T141" s="214">
        <f>S141*H141</f>
        <v>0</v>
      </c>
      <c r="U141" s="40"/>
      <c r="V141" s="40"/>
      <c r="W141" s="40"/>
      <c r="X141" s="40"/>
      <c r="Y141" s="40"/>
      <c r="Z141" s="40"/>
      <c r="AA141" s="40"/>
      <c r="AB141" s="40"/>
      <c r="AC141" s="40"/>
      <c r="AD141" s="40"/>
      <c r="AE141" s="40"/>
      <c r="AR141" s="215" t="s">
        <v>149</v>
      </c>
      <c r="AT141" s="215" t="s">
        <v>130</v>
      </c>
      <c r="AU141" s="215" t="s">
        <v>87</v>
      </c>
      <c r="AY141" s="19" t="s">
        <v>129</v>
      </c>
      <c r="BE141" s="216">
        <f>IF(N141="základní",J141,0)</f>
        <v>0</v>
      </c>
      <c r="BF141" s="216">
        <f>IF(N141="snížená",J141,0)</f>
        <v>0</v>
      </c>
      <c r="BG141" s="216">
        <f>IF(N141="zákl. přenesená",J141,0)</f>
        <v>0</v>
      </c>
      <c r="BH141" s="216">
        <f>IF(N141="sníž. přenesená",J141,0)</f>
        <v>0</v>
      </c>
      <c r="BI141" s="216">
        <f>IF(N141="nulová",J141,0)</f>
        <v>0</v>
      </c>
      <c r="BJ141" s="19" t="s">
        <v>85</v>
      </c>
      <c r="BK141" s="216">
        <f>ROUND(I141*H141,2)</f>
        <v>0</v>
      </c>
      <c r="BL141" s="19" t="s">
        <v>149</v>
      </c>
      <c r="BM141" s="215" t="s">
        <v>463</v>
      </c>
    </row>
    <row r="142" s="2" customFormat="1">
      <c r="A142" s="40"/>
      <c r="B142" s="41"/>
      <c r="C142" s="42"/>
      <c r="D142" s="217" t="s">
        <v>135</v>
      </c>
      <c r="E142" s="42"/>
      <c r="F142" s="218" t="s">
        <v>464</v>
      </c>
      <c r="G142" s="42"/>
      <c r="H142" s="42"/>
      <c r="I142" s="219"/>
      <c r="J142" s="42"/>
      <c r="K142" s="42"/>
      <c r="L142" s="46"/>
      <c r="M142" s="220"/>
      <c r="N142" s="221"/>
      <c r="O142" s="86"/>
      <c r="P142" s="86"/>
      <c r="Q142" s="86"/>
      <c r="R142" s="86"/>
      <c r="S142" s="86"/>
      <c r="T142" s="87"/>
      <c r="U142" s="40"/>
      <c r="V142" s="40"/>
      <c r="W142" s="40"/>
      <c r="X142" s="40"/>
      <c r="Y142" s="40"/>
      <c r="Z142" s="40"/>
      <c r="AA142" s="40"/>
      <c r="AB142" s="40"/>
      <c r="AC142" s="40"/>
      <c r="AD142" s="40"/>
      <c r="AE142" s="40"/>
      <c r="AT142" s="19" t="s">
        <v>135</v>
      </c>
      <c r="AU142" s="19" t="s">
        <v>87</v>
      </c>
    </row>
    <row r="143" s="2" customFormat="1">
      <c r="A143" s="40"/>
      <c r="B143" s="41"/>
      <c r="C143" s="42"/>
      <c r="D143" s="217" t="s">
        <v>415</v>
      </c>
      <c r="E143" s="42"/>
      <c r="F143" s="222" t="s">
        <v>465</v>
      </c>
      <c r="G143" s="42"/>
      <c r="H143" s="42"/>
      <c r="I143" s="219"/>
      <c r="J143" s="42"/>
      <c r="K143" s="42"/>
      <c r="L143" s="46"/>
      <c r="M143" s="220"/>
      <c r="N143" s="221"/>
      <c r="O143" s="86"/>
      <c r="P143" s="86"/>
      <c r="Q143" s="86"/>
      <c r="R143" s="86"/>
      <c r="S143" s="86"/>
      <c r="T143" s="87"/>
      <c r="U143" s="40"/>
      <c r="V143" s="40"/>
      <c r="W143" s="40"/>
      <c r="X143" s="40"/>
      <c r="Y143" s="40"/>
      <c r="Z143" s="40"/>
      <c r="AA143" s="40"/>
      <c r="AB143" s="40"/>
      <c r="AC143" s="40"/>
      <c r="AD143" s="40"/>
      <c r="AE143" s="40"/>
      <c r="AT143" s="19" t="s">
        <v>415</v>
      </c>
      <c r="AU143" s="19" t="s">
        <v>87</v>
      </c>
    </row>
    <row r="144" s="13" customFormat="1">
      <c r="A144" s="13"/>
      <c r="B144" s="231"/>
      <c r="C144" s="232"/>
      <c r="D144" s="217" t="s">
        <v>417</v>
      </c>
      <c r="E144" s="233" t="s">
        <v>21</v>
      </c>
      <c r="F144" s="234" t="s">
        <v>418</v>
      </c>
      <c r="G144" s="232"/>
      <c r="H144" s="233" t="s">
        <v>21</v>
      </c>
      <c r="I144" s="235"/>
      <c r="J144" s="232"/>
      <c r="K144" s="232"/>
      <c r="L144" s="236"/>
      <c r="M144" s="237"/>
      <c r="N144" s="238"/>
      <c r="O144" s="238"/>
      <c r="P144" s="238"/>
      <c r="Q144" s="238"/>
      <c r="R144" s="238"/>
      <c r="S144" s="238"/>
      <c r="T144" s="239"/>
      <c r="U144" s="13"/>
      <c r="V144" s="13"/>
      <c r="W144" s="13"/>
      <c r="X144" s="13"/>
      <c r="Y144" s="13"/>
      <c r="Z144" s="13"/>
      <c r="AA144" s="13"/>
      <c r="AB144" s="13"/>
      <c r="AC144" s="13"/>
      <c r="AD144" s="13"/>
      <c r="AE144" s="13"/>
      <c r="AT144" s="240" t="s">
        <v>417</v>
      </c>
      <c r="AU144" s="240" t="s">
        <v>87</v>
      </c>
      <c r="AV144" s="13" t="s">
        <v>85</v>
      </c>
      <c r="AW144" s="13" t="s">
        <v>38</v>
      </c>
      <c r="AX144" s="13" t="s">
        <v>77</v>
      </c>
      <c r="AY144" s="240" t="s">
        <v>129</v>
      </c>
    </row>
    <row r="145" s="14" customFormat="1">
      <c r="A145" s="14"/>
      <c r="B145" s="241"/>
      <c r="C145" s="242"/>
      <c r="D145" s="217" t="s">
        <v>417</v>
      </c>
      <c r="E145" s="243" t="s">
        <v>21</v>
      </c>
      <c r="F145" s="244" t="s">
        <v>466</v>
      </c>
      <c r="G145" s="242"/>
      <c r="H145" s="245">
        <v>0.064000000000000001</v>
      </c>
      <c r="I145" s="246"/>
      <c r="J145" s="242"/>
      <c r="K145" s="242"/>
      <c r="L145" s="247"/>
      <c r="M145" s="248"/>
      <c r="N145" s="249"/>
      <c r="O145" s="249"/>
      <c r="P145" s="249"/>
      <c r="Q145" s="249"/>
      <c r="R145" s="249"/>
      <c r="S145" s="249"/>
      <c r="T145" s="250"/>
      <c r="U145" s="14"/>
      <c r="V145" s="14"/>
      <c r="W145" s="14"/>
      <c r="X145" s="14"/>
      <c r="Y145" s="14"/>
      <c r="Z145" s="14"/>
      <c r="AA145" s="14"/>
      <c r="AB145" s="14"/>
      <c r="AC145" s="14"/>
      <c r="AD145" s="14"/>
      <c r="AE145" s="14"/>
      <c r="AT145" s="251" t="s">
        <v>417</v>
      </c>
      <c r="AU145" s="251" t="s">
        <v>87</v>
      </c>
      <c r="AV145" s="14" t="s">
        <v>87</v>
      </c>
      <c r="AW145" s="14" t="s">
        <v>38</v>
      </c>
      <c r="AX145" s="14" t="s">
        <v>77</v>
      </c>
      <c r="AY145" s="251" t="s">
        <v>129</v>
      </c>
    </row>
    <row r="146" s="14" customFormat="1">
      <c r="A146" s="14"/>
      <c r="B146" s="241"/>
      <c r="C146" s="242"/>
      <c r="D146" s="217" t="s">
        <v>417</v>
      </c>
      <c r="E146" s="243" t="s">
        <v>21</v>
      </c>
      <c r="F146" s="244" t="s">
        <v>467</v>
      </c>
      <c r="G146" s="242"/>
      <c r="H146" s="245">
        <v>0.014999999999999999</v>
      </c>
      <c r="I146" s="246"/>
      <c r="J146" s="242"/>
      <c r="K146" s="242"/>
      <c r="L146" s="247"/>
      <c r="M146" s="248"/>
      <c r="N146" s="249"/>
      <c r="O146" s="249"/>
      <c r="P146" s="249"/>
      <c r="Q146" s="249"/>
      <c r="R146" s="249"/>
      <c r="S146" s="249"/>
      <c r="T146" s="250"/>
      <c r="U146" s="14"/>
      <c r="V146" s="14"/>
      <c r="W146" s="14"/>
      <c r="X146" s="14"/>
      <c r="Y146" s="14"/>
      <c r="Z146" s="14"/>
      <c r="AA146" s="14"/>
      <c r="AB146" s="14"/>
      <c r="AC146" s="14"/>
      <c r="AD146" s="14"/>
      <c r="AE146" s="14"/>
      <c r="AT146" s="251" t="s">
        <v>417</v>
      </c>
      <c r="AU146" s="251" t="s">
        <v>87</v>
      </c>
      <c r="AV146" s="14" t="s">
        <v>87</v>
      </c>
      <c r="AW146" s="14" t="s">
        <v>38</v>
      </c>
      <c r="AX146" s="14" t="s">
        <v>77</v>
      </c>
      <c r="AY146" s="251" t="s">
        <v>129</v>
      </c>
    </row>
    <row r="147" s="14" customFormat="1">
      <c r="A147" s="14"/>
      <c r="B147" s="241"/>
      <c r="C147" s="242"/>
      <c r="D147" s="217" t="s">
        <v>417</v>
      </c>
      <c r="E147" s="243" t="s">
        <v>21</v>
      </c>
      <c r="F147" s="244" t="s">
        <v>468</v>
      </c>
      <c r="G147" s="242"/>
      <c r="H147" s="245">
        <v>0.012999999999999999</v>
      </c>
      <c r="I147" s="246"/>
      <c r="J147" s="242"/>
      <c r="K147" s="242"/>
      <c r="L147" s="247"/>
      <c r="M147" s="248"/>
      <c r="N147" s="249"/>
      <c r="O147" s="249"/>
      <c r="P147" s="249"/>
      <c r="Q147" s="249"/>
      <c r="R147" s="249"/>
      <c r="S147" s="249"/>
      <c r="T147" s="250"/>
      <c r="U147" s="14"/>
      <c r="V147" s="14"/>
      <c r="W147" s="14"/>
      <c r="X147" s="14"/>
      <c r="Y147" s="14"/>
      <c r="Z147" s="14"/>
      <c r="AA147" s="14"/>
      <c r="AB147" s="14"/>
      <c r="AC147" s="14"/>
      <c r="AD147" s="14"/>
      <c r="AE147" s="14"/>
      <c r="AT147" s="251" t="s">
        <v>417</v>
      </c>
      <c r="AU147" s="251" t="s">
        <v>87</v>
      </c>
      <c r="AV147" s="14" t="s">
        <v>87</v>
      </c>
      <c r="AW147" s="14" t="s">
        <v>38</v>
      </c>
      <c r="AX147" s="14" t="s">
        <v>77</v>
      </c>
      <c r="AY147" s="251" t="s">
        <v>129</v>
      </c>
    </row>
    <row r="148" s="15" customFormat="1">
      <c r="A148" s="15"/>
      <c r="B148" s="252"/>
      <c r="C148" s="253"/>
      <c r="D148" s="217" t="s">
        <v>417</v>
      </c>
      <c r="E148" s="254" t="s">
        <v>21</v>
      </c>
      <c r="F148" s="255" t="s">
        <v>424</v>
      </c>
      <c r="G148" s="253"/>
      <c r="H148" s="256">
        <v>0.091999999999999998</v>
      </c>
      <c r="I148" s="257"/>
      <c r="J148" s="253"/>
      <c r="K148" s="253"/>
      <c r="L148" s="258"/>
      <c r="M148" s="259"/>
      <c r="N148" s="260"/>
      <c r="O148" s="260"/>
      <c r="P148" s="260"/>
      <c r="Q148" s="260"/>
      <c r="R148" s="260"/>
      <c r="S148" s="260"/>
      <c r="T148" s="261"/>
      <c r="U148" s="15"/>
      <c r="V148" s="15"/>
      <c r="W148" s="15"/>
      <c r="X148" s="15"/>
      <c r="Y148" s="15"/>
      <c r="Z148" s="15"/>
      <c r="AA148" s="15"/>
      <c r="AB148" s="15"/>
      <c r="AC148" s="15"/>
      <c r="AD148" s="15"/>
      <c r="AE148" s="15"/>
      <c r="AT148" s="262" t="s">
        <v>417</v>
      </c>
      <c r="AU148" s="262" t="s">
        <v>87</v>
      </c>
      <c r="AV148" s="15" t="s">
        <v>149</v>
      </c>
      <c r="AW148" s="15" t="s">
        <v>38</v>
      </c>
      <c r="AX148" s="15" t="s">
        <v>85</v>
      </c>
      <c r="AY148" s="262" t="s">
        <v>129</v>
      </c>
    </row>
    <row r="149" s="12" customFormat="1" ht="22.8" customHeight="1">
      <c r="A149" s="12"/>
      <c r="B149" s="190"/>
      <c r="C149" s="191"/>
      <c r="D149" s="192" t="s">
        <v>76</v>
      </c>
      <c r="E149" s="223" t="s">
        <v>178</v>
      </c>
      <c r="F149" s="223" t="s">
        <v>469</v>
      </c>
      <c r="G149" s="191"/>
      <c r="H149" s="191"/>
      <c r="I149" s="194"/>
      <c r="J149" s="224">
        <f>BK149</f>
        <v>0</v>
      </c>
      <c r="K149" s="191"/>
      <c r="L149" s="196"/>
      <c r="M149" s="197"/>
      <c r="N149" s="198"/>
      <c r="O149" s="198"/>
      <c r="P149" s="199">
        <f>SUM(P150:P273)</f>
        <v>0</v>
      </c>
      <c r="Q149" s="198"/>
      <c r="R149" s="199">
        <f>SUM(R150:R273)</f>
        <v>0.30053222999999996</v>
      </c>
      <c r="S149" s="198"/>
      <c r="T149" s="200">
        <f>SUM(T150:T273)</f>
        <v>33.7697</v>
      </c>
      <c r="U149" s="12"/>
      <c r="V149" s="12"/>
      <c r="W149" s="12"/>
      <c r="X149" s="12"/>
      <c r="Y149" s="12"/>
      <c r="Z149" s="12"/>
      <c r="AA149" s="12"/>
      <c r="AB149" s="12"/>
      <c r="AC149" s="12"/>
      <c r="AD149" s="12"/>
      <c r="AE149" s="12"/>
      <c r="AR149" s="201" t="s">
        <v>85</v>
      </c>
      <c r="AT149" s="202" t="s">
        <v>76</v>
      </c>
      <c r="AU149" s="202" t="s">
        <v>85</v>
      </c>
      <c r="AY149" s="201" t="s">
        <v>129</v>
      </c>
      <c r="BK149" s="203">
        <f>SUM(BK150:BK273)</f>
        <v>0</v>
      </c>
    </row>
    <row r="150" s="2" customFormat="1" ht="16.5" customHeight="1">
      <c r="A150" s="40"/>
      <c r="B150" s="41"/>
      <c r="C150" s="204" t="s">
        <v>172</v>
      </c>
      <c r="D150" s="204" t="s">
        <v>130</v>
      </c>
      <c r="E150" s="205" t="s">
        <v>470</v>
      </c>
      <c r="F150" s="206" t="s">
        <v>471</v>
      </c>
      <c r="G150" s="207" t="s">
        <v>324</v>
      </c>
      <c r="H150" s="208">
        <v>3</v>
      </c>
      <c r="I150" s="209"/>
      <c r="J150" s="210">
        <f>ROUND(I150*H150,2)</f>
        <v>0</v>
      </c>
      <c r="K150" s="206" t="s">
        <v>434</v>
      </c>
      <c r="L150" s="46"/>
      <c r="M150" s="211" t="s">
        <v>21</v>
      </c>
      <c r="N150" s="212" t="s">
        <v>48</v>
      </c>
      <c r="O150" s="86"/>
      <c r="P150" s="213">
        <f>O150*H150</f>
        <v>0</v>
      </c>
      <c r="Q150" s="213">
        <v>0.00018000000000000001</v>
      </c>
      <c r="R150" s="213">
        <f>Q150*H150</f>
        <v>0.00054000000000000001</v>
      </c>
      <c r="S150" s="213">
        <v>0</v>
      </c>
      <c r="T150" s="214">
        <f>S150*H150</f>
        <v>0</v>
      </c>
      <c r="U150" s="40"/>
      <c r="V150" s="40"/>
      <c r="W150" s="40"/>
      <c r="X150" s="40"/>
      <c r="Y150" s="40"/>
      <c r="Z150" s="40"/>
      <c r="AA150" s="40"/>
      <c r="AB150" s="40"/>
      <c r="AC150" s="40"/>
      <c r="AD150" s="40"/>
      <c r="AE150" s="40"/>
      <c r="AR150" s="215" t="s">
        <v>149</v>
      </c>
      <c r="AT150" s="215" t="s">
        <v>130</v>
      </c>
      <c r="AU150" s="215" t="s">
        <v>87</v>
      </c>
      <c r="AY150" s="19" t="s">
        <v>129</v>
      </c>
      <c r="BE150" s="216">
        <f>IF(N150="základní",J150,0)</f>
        <v>0</v>
      </c>
      <c r="BF150" s="216">
        <f>IF(N150="snížená",J150,0)</f>
        <v>0</v>
      </c>
      <c r="BG150" s="216">
        <f>IF(N150="zákl. přenesená",J150,0)</f>
        <v>0</v>
      </c>
      <c r="BH150" s="216">
        <f>IF(N150="sníž. přenesená",J150,0)</f>
        <v>0</v>
      </c>
      <c r="BI150" s="216">
        <f>IF(N150="nulová",J150,0)</f>
        <v>0</v>
      </c>
      <c r="BJ150" s="19" t="s">
        <v>85</v>
      </c>
      <c r="BK150" s="216">
        <f>ROUND(I150*H150,2)</f>
        <v>0</v>
      </c>
      <c r="BL150" s="19" t="s">
        <v>149</v>
      </c>
      <c r="BM150" s="215" t="s">
        <v>472</v>
      </c>
    </row>
    <row r="151" s="2" customFormat="1">
      <c r="A151" s="40"/>
      <c r="B151" s="41"/>
      <c r="C151" s="42"/>
      <c r="D151" s="217" t="s">
        <v>135</v>
      </c>
      <c r="E151" s="42"/>
      <c r="F151" s="218" t="s">
        <v>473</v>
      </c>
      <c r="G151" s="42"/>
      <c r="H151" s="42"/>
      <c r="I151" s="219"/>
      <c r="J151" s="42"/>
      <c r="K151" s="42"/>
      <c r="L151" s="46"/>
      <c r="M151" s="220"/>
      <c r="N151" s="221"/>
      <c r="O151" s="86"/>
      <c r="P151" s="86"/>
      <c r="Q151" s="86"/>
      <c r="R151" s="86"/>
      <c r="S151" s="86"/>
      <c r="T151" s="87"/>
      <c r="U151" s="40"/>
      <c r="V151" s="40"/>
      <c r="W151" s="40"/>
      <c r="X151" s="40"/>
      <c r="Y151" s="40"/>
      <c r="Z151" s="40"/>
      <c r="AA151" s="40"/>
      <c r="AB151" s="40"/>
      <c r="AC151" s="40"/>
      <c r="AD151" s="40"/>
      <c r="AE151" s="40"/>
      <c r="AT151" s="19" t="s">
        <v>135</v>
      </c>
      <c r="AU151" s="19" t="s">
        <v>87</v>
      </c>
    </row>
    <row r="152" s="2" customFormat="1">
      <c r="A152" s="40"/>
      <c r="B152" s="41"/>
      <c r="C152" s="42"/>
      <c r="D152" s="217" t="s">
        <v>415</v>
      </c>
      <c r="E152" s="42"/>
      <c r="F152" s="222" t="s">
        <v>474</v>
      </c>
      <c r="G152" s="42"/>
      <c r="H152" s="42"/>
      <c r="I152" s="219"/>
      <c r="J152" s="42"/>
      <c r="K152" s="42"/>
      <c r="L152" s="46"/>
      <c r="M152" s="220"/>
      <c r="N152" s="221"/>
      <c r="O152" s="86"/>
      <c r="P152" s="86"/>
      <c r="Q152" s="86"/>
      <c r="R152" s="86"/>
      <c r="S152" s="86"/>
      <c r="T152" s="87"/>
      <c r="U152" s="40"/>
      <c r="V152" s="40"/>
      <c r="W152" s="40"/>
      <c r="X152" s="40"/>
      <c r="Y152" s="40"/>
      <c r="Z152" s="40"/>
      <c r="AA152" s="40"/>
      <c r="AB152" s="40"/>
      <c r="AC152" s="40"/>
      <c r="AD152" s="40"/>
      <c r="AE152" s="40"/>
      <c r="AT152" s="19" t="s">
        <v>415</v>
      </c>
      <c r="AU152" s="19" t="s">
        <v>87</v>
      </c>
    </row>
    <row r="153" s="14" customFormat="1">
      <c r="A153" s="14"/>
      <c r="B153" s="241"/>
      <c r="C153" s="242"/>
      <c r="D153" s="217" t="s">
        <v>417</v>
      </c>
      <c r="E153" s="243" t="s">
        <v>21</v>
      </c>
      <c r="F153" s="244" t="s">
        <v>370</v>
      </c>
      <c r="G153" s="242"/>
      <c r="H153" s="245">
        <v>3</v>
      </c>
      <c r="I153" s="246"/>
      <c r="J153" s="242"/>
      <c r="K153" s="242"/>
      <c r="L153" s="247"/>
      <c r="M153" s="248"/>
      <c r="N153" s="249"/>
      <c r="O153" s="249"/>
      <c r="P153" s="249"/>
      <c r="Q153" s="249"/>
      <c r="R153" s="249"/>
      <c r="S153" s="249"/>
      <c r="T153" s="250"/>
      <c r="U153" s="14"/>
      <c r="V153" s="14"/>
      <c r="W153" s="14"/>
      <c r="X153" s="14"/>
      <c r="Y153" s="14"/>
      <c r="Z153" s="14"/>
      <c r="AA153" s="14"/>
      <c r="AB153" s="14"/>
      <c r="AC153" s="14"/>
      <c r="AD153" s="14"/>
      <c r="AE153" s="14"/>
      <c r="AT153" s="251" t="s">
        <v>417</v>
      </c>
      <c r="AU153" s="251" t="s">
        <v>87</v>
      </c>
      <c r="AV153" s="14" t="s">
        <v>87</v>
      </c>
      <c r="AW153" s="14" t="s">
        <v>38</v>
      </c>
      <c r="AX153" s="14" t="s">
        <v>85</v>
      </c>
      <c r="AY153" s="251" t="s">
        <v>129</v>
      </c>
    </row>
    <row r="154" s="2" customFormat="1" ht="16.5" customHeight="1">
      <c r="A154" s="40"/>
      <c r="B154" s="41"/>
      <c r="C154" s="263" t="s">
        <v>178</v>
      </c>
      <c r="D154" s="263" t="s">
        <v>475</v>
      </c>
      <c r="E154" s="264" t="s">
        <v>476</v>
      </c>
      <c r="F154" s="265" t="s">
        <v>477</v>
      </c>
      <c r="G154" s="266" t="s">
        <v>324</v>
      </c>
      <c r="H154" s="267">
        <v>3</v>
      </c>
      <c r="I154" s="268"/>
      <c r="J154" s="269">
        <f>ROUND(I154*H154,2)</f>
        <v>0</v>
      </c>
      <c r="K154" s="265" t="s">
        <v>434</v>
      </c>
      <c r="L154" s="270"/>
      <c r="M154" s="271" t="s">
        <v>21</v>
      </c>
      <c r="N154" s="272" t="s">
        <v>48</v>
      </c>
      <c r="O154" s="86"/>
      <c r="P154" s="213">
        <f>O154*H154</f>
        <v>0</v>
      </c>
      <c r="Q154" s="213">
        <v>0.0089999999999999993</v>
      </c>
      <c r="R154" s="213">
        <f>Q154*H154</f>
        <v>0.026999999999999996</v>
      </c>
      <c r="S154" s="213">
        <v>0</v>
      </c>
      <c r="T154" s="214">
        <f>S154*H154</f>
        <v>0</v>
      </c>
      <c r="U154" s="40"/>
      <c r="V154" s="40"/>
      <c r="W154" s="40"/>
      <c r="X154" s="40"/>
      <c r="Y154" s="40"/>
      <c r="Z154" s="40"/>
      <c r="AA154" s="40"/>
      <c r="AB154" s="40"/>
      <c r="AC154" s="40"/>
      <c r="AD154" s="40"/>
      <c r="AE154" s="40"/>
      <c r="AR154" s="215" t="s">
        <v>172</v>
      </c>
      <c r="AT154" s="215" t="s">
        <v>475</v>
      </c>
      <c r="AU154" s="215" t="s">
        <v>87</v>
      </c>
      <c r="AY154" s="19" t="s">
        <v>129</v>
      </c>
      <c r="BE154" s="216">
        <f>IF(N154="základní",J154,0)</f>
        <v>0</v>
      </c>
      <c r="BF154" s="216">
        <f>IF(N154="snížená",J154,0)</f>
        <v>0</v>
      </c>
      <c r="BG154" s="216">
        <f>IF(N154="zákl. přenesená",J154,0)</f>
        <v>0</v>
      </c>
      <c r="BH154" s="216">
        <f>IF(N154="sníž. přenesená",J154,0)</f>
        <v>0</v>
      </c>
      <c r="BI154" s="216">
        <f>IF(N154="nulová",J154,0)</f>
        <v>0</v>
      </c>
      <c r="BJ154" s="19" t="s">
        <v>85</v>
      </c>
      <c r="BK154" s="216">
        <f>ROUND(I154*H154,2)</f>
        <v>0</v>
      </c>
      <c r="BL154" s="19" t="s">
        <v>149</v>
      </c>
      <c r="BM154" s="215" t="s">
        <v>478</v>
      </c>
    </row>
    <row r="155" s="2" customFormat="1">
      <c r="A155" s="40"/>
      <c r="B155" s="41"/>
      <c r="C155" s="42"/>
      <c r="D155" s="217" t="s">
        <v>135</v>
      </c>
      <c r="E155" s="42"/>
      <c r="F155" s="218" t="s">
        <v>477</v>
      </c>
      <c r="G155" s="42"/>
      <c r="H155" s="42"/>
      <c r="I155" s="219"/>
      <c r="J155" s="42"/>
      <c r="K155" s="42"/>
      <c r="L155" s="46"/>
      <c r="M155" s="220"/>
      <c r="N155" s="221"/>
      <c r="O155" s="86"/>
      <c r="P155" s="86"/>
      <c r="Q155" s="86"/>
      <c r="R155" s="86"/>
      <c r="S155" s="86"/>
      <c r="T155" s="87"/>
      <c r="U155" s="40"/>
      <c r="V155" s="40"/>
      <c r="W155" s="40"/>
      <c r="X155" s="40"/>
      <c r="Y155" s="40"/>
      <c r="Z155" s="40"/>
      <c r="AA155" s="40"/>
      <c r="AB155" s="40"/>
      <c r="AC155" s="40"/>
      <c r="AD155" s="40"/>
      <c r="AE155" s="40"/>
      <c r="AT155" s="19" t="s">
        <v>135</v>
      </c>
      <c r="AU155" s="19" t="s">
        <v>87</v>
      </c>
    </row>
    <row r="156" s="13" customFormat="1">
      <c r="A156" s="13"/>
      <c r="B156" s="231"/>
      <c r="C156" s="232"/>
      <c r="D156" s="217" t="s">
        <v>417</v>
      </c>
      <c r="E156" s="233" t="s">
        <v>21</v>
      </c>
      <c r="F156" s="234" t="s">
        <v>479</v>
      </c>
      <c r="G156" s="232"/>
      <c r="H156" s="233" t="s">
        <v>21</v>
      </c>
      <c r="I156" s="235"/>
      <c r="J156" s="232"/>
      <c r="K156" s="232"/>
      <c r="L156" s="236"/>
      <c r="M156" s="237"/>
      <c r="N156" s="238"/>
      <c r="O156" s="238"/>
      <c r="P156" s="238"/>
      <c r="Q156" s="238"/>
      <c r="R156" s="238"/>
      <c r="S156" s="238"/>
      <c r="T156" s="239"/>
      <c r="U156" s="13"/>
      <c r="V156" s="13"/>
      <c r="W156" s="13"/>
      <c r="X156" s="13"/>
      <c r="Y156" s="13"/>
      <c r="Z156" s="13"/>
      <c r="AA156" s="13"/>
      <c r="AB156" s="13"/>
      <c r="AC156" s="13"/>
      <c r="AD156" s="13"/>
      <c r="AE156" s="13"/>
      <c r="AT156" s="240" t="s">
        <v>417</v>
      </c>
      <c r="AU156" s="240" t="s">
        <v>87</v>
      </c>
      <c r="AV156" s="13" t="s">
        <v>85</v>
      </c>
      <c r="AW156" s="13" t="s">
        <v>38</v>
      </c>
      <c r="AX156" s="13" t="s">
        <v>77</v>
      </c>
      <c r="AY156" s="240" t="s">
        <v>129</v>
      </c>
    </row>
    <row r="157" s="14" customFormat="1">
      <c r="A157" s="14"/>
      <c r="B157" s="241"/>
      <c r="C157" s="242"/>
      <c r="D157" s="217" t="s">
        <v>417</v>
      </c>
      <c r="E157" s="243" t="s">
        <v>370</v>
      </c>
      <c r="F157" s="244" t="s">
        <v>480</v>
      </c>
      <c r="G157" s="242"/>
      <c r="H157" s="245">
        <v>3</v>
      </c>
      <c r="I157" s="246"/>
      <c r="J157" s="242"/>
      <c r="K157" s="242"/>
      <c r="L157" s="247"/>
      <c r="M157" s="248"/>
      <c r="N157" s="249"/>
      <c r="O157" s="249"/>
      <c r="P157" s="249"/>
      <c r="Q157" s="249"/>
      <c r="R157" s="249"/>
      <c r="S157" s="249"/>
      <c r="T157" s="250"/>
      <c r="U157" s="14"/>
      <c r="V157" s="14"/>
      <c r="W157" s="14"/>
      <c r="X157" s="14"/>
      <c r="Y157" s="14"/>
      <c r="Z157" s="14"/>
      <c r="AA157" s="14"/>
      <c r="AB157" s="14"/>
      <c r="AC157" s="14"/>
      <c r="AD157" s="14"/>
      <c r="AE157" s="14"/>
      <c r="AT157" s="251" t="s">
        <v>417</v>
      </c>
      <c r="AU157" s="251" t="s">
        <v>87</v>
      </c>
      <c r="AV157" s="14" t="s">
        <v>87</v>
      </c>
      <c r="AW157" s="14" t="s">
        <v>38</v>
      </c>
      <c r="AX157" s="14" t="s">
        <v>85</v>
      </c>
      <c r="AY157" s="251" t="s">
        <v>129</v>
      </c>
    </row>
    <row r="158" s="2" customFormat="1" ht="16.5" customHeight="1">
      <c r="A158" s="40"/>
      <c r="B158" s="41"/>
      <c r="C158" s="204" t="s">
        <v>187</v>
      </c>
      <c r="D158" s="204" t="s">
        <v>130</v>
      </c>
      <c r="E158" s="205" t="s">
        <v>481</v>
      </c>
      <c r="F158" s="206" t="s">
        <v>482</v>
      </c>
      <c r="G158" s="207" t="s">
        <v>324</v>
      </c>
      <c r="H158" s="208">
        <v>16</v>
      </c>
      <c r="I158" s="209"/>
      <c r="J158" s="210">
        <f>ROUND(I158*H158,2)</f>
        <v>0</v>
      </c>
      <c r="K158" s="206" t="s">
        <v>21</v>
      </c>
      <c r="L158" s="46"/>
      <c r="M158" s="211" t="s">
        <v>21</v>
      </c>
      <c r="N158" s="212" t="s">
        <v>48</v>
      </c>
      <c r="O158" s="86"/>
      <c r="P158" s="213">
        <f>O158*H158</f>
        <v>0</v>
      </c>
      <c r="Q158" s="213">
        <v>1.0000000000000001E-05</v>
      </c>
      <c r="R158" s="213">
        <f>Q158*H158</f>
        <v>0.00016000000000000001</v>
      </c>
      <c r="S158" s="213">
        <v>0</v>
      </c>
      <c r="T158" s="214">
        <f>S158*H158</f>
        <v>0</v>
      </c>
      <c r="U158" s="40"/>
      <c r="V158" s="40"/>
      <c r="W158" s="40"/>
      <c r="X158" s="40"/>
      <c r="Y158" s="40"/>
      <c r="Z158" s="40"/>
      <c r="AA158" s="40"/>
      <c r="AB158" s="40"/>
      <c r="AC158" s="40"/>
      <c r="AD158" s="40"/>
      <c r="AE158" s="40"/>
      <c r="AR158" s="215" t="s">
        <v>149</v>
      </c>
      <c r="AT158" s="215" t="s">
        <v>130</v>
      </c>
      <c r="AU158" s="215" t="s">
        <v>87</v>
      </c>
      <c r="AY158" s="19" t="s">
        <v>129</v>
      </c>
      <c r="BE158" s="216">
        <f>IF(N158="základní",J158,0)</f>
        <v>0</v>
      </c>
      <c r="BF158" s="216">
        <f>IF(N158="snížená",J158,0)</f>
        <v>0</v>
      </c>
      <c r="BG158" s="216">
        <f>IF(N158="zákl. přenesená",J158,0)</f>
        <v>0</v>
      </c>
      <c r="BH158" s="216">
        <f>IF(N158="sníž. přenesená",J158,0)</f>
        <v>0</v>
      </c>
      <c r="BI158" s="216">
        <f>IF(N158="nulová",J158,0)</f>
        <v>0</v>
      </c>
      <c r="BJ158" s="19" t="s">
        <v>85</v>
      </c>
      <c r="BK158" s="216">
        <f>ROUND(I158*H158,2)</f>
        <v>0</v>
      </c>
      <c r="BL158" s="19" t="s">
        <v>149</v>
      </c>
      <c r="BM158" s="215" t="s">
        <v>483</v>
      </c>
    </row>
    <row r="159" s="2" customFormat="1">
      <c r="A159" s="40"/>
      <c r="B159" s="41"/>
      <c r="C159" s="42"/>
      <c r="D159" s="217" t="s">
        <v>135</v>
      </c>
      <c r="E159" s="42"/>
      <c r="F159" s="218" t="s">
        <v>484</v>
      </c>
      <c r="G159" s="42"/>
      <c r="H159" s="42"/>
      <c r="I159" s="219"/>
      <c r="J159" s="42"/>
      <c r="K159" s="42"/>
      <c r="L159" s="46"/>
      <c r="M159" s="220"/>
      <c r="N159" s="221"/>
      <c r="O159" s="86"/>
      <c r="P159" s="86"/>
      <c r="Q159" s="86"/>
      <c r="R159" s="86"/>
      <c r="S159" s="86"/>
      <c r="T159" s="87"/>
      <c r="U159" s="40"/>
      <c r="V159" s="40"/>
      <c r="W159" s="40"/>
      <c r="X159" s="40"/>
      <c r="Y159" s="40"/>
      <c r="Z159" s="40"/>
      <c r="AA159" s="40"/>
      <c r="AB159" s="40"/>
      <c r="AC159" s="40"/>
      <c r="AD159" s="40"/>
      <c r="AE159" s="40"/>
      <c r="AT159" s="19" t="s">
        <v>135</v>
      </c>
      <c r="AU159" s="19" t="s">
        <v>87</v>
      </c>
    </row>
    <row r="160" s="2" customFormat="1">
      <c r="A160" s="40"/>
      <c r="B160" s="41"/>
      <c r="C160" s="42"/>
      <c r="D160" s="217" t="s">
        <v>415</v>
      </c>
      <c r="E160" s="42"/>
      <c r="F160" s="222" t="s">
        <v>485</v>
      </c>
      <c r="G160" s="42"/>
      <c r="H160" s="42"/>
      <c r="I160" s="219"/>
      <c r="J160" s="42"/>
      <c r="K160" s="42"/>
      <c r="L160" s="46"/>
      <c r="M160" s="220"/>
      <c r="N160" s="221"/>
      <c r="O160" s="86"/>
      <c r="P160" s="86"/>
      <c r="Q160" s="86"/>
      <c r="R160" s="86"/>
      <c r="S160" s="86"/>
      <c r="T160" s="87"/>
      <c r="U160" s="40"/>
      <c r="V160" s="40"/>
      <c r="W160" s="40"/>
      <c r="X160" s="40"/>
      <c r="Y160" s="40"/>
      <c r="Z160" s="40"/>
      <c r="AA160" s="40"/>
      <c r="AB160" s="40"/>
      <c r="AC160" s="40"/>
      <c r="AD160" s="40"/>
      <c r="AE160" s="40"/>
      <c r="AT160" s="19" t="s">
        <v>415</v>
      </c>
      <c r="AU160" s="19" t="s">
        <v>87</v>
      </c>
    </row>
    <row r="161" s="14" customFormat="1">
      <c r="A161" s="14"/>
      <c r="B161" s="241"/>
      <c r="C161" s="242"/>
      <c r="D161" s="217" t="s">
        <v>417</v>
      </c>
      <c r="E161" s="243" t="s">
        <v>21</v>
      </c>
      <c r="F161" s="244" t="s">
        <v>372</v>
      </c>
      <c r="G161" s="242"/>
      <c r="H161" s="245">
        <v>16</v>
      </c>
      <c r="I161" s="246"/>
      <c r="J161" s="242"/>
      <c r="K161" s="242"/>
      <c r="L161" s="247"/>
      <c r="M161" s="248"/>
      <c r="N161" s="249"/>
      <c r="O161" s="249"/>
      <c r="P161" s="249"/>
      <c r="Q161" s="249"/>
      <c r="R161" s="249"/>
      <c r="S161" s="249"/>
      <c r="T161" s="250"/>
      <c r="U161" s="14"/>
      <c r="V161" s="14"/>
      <c r="W161" s="14"/>
      <c r="X161" s="14"/>
      <c r="Y161" s="14"/>
      <c r="Z161" s="14"/>
      <c r="AA161" s="14"/>
      <c r="AB161" s="14"/>
      <c r="AC161" s="14"/>
      <c r="AD161" s="14"/>
      <c r="AE161" s="14"/>
      <c r="AT161" s="251" t="s">
        <v>417</v>
      </c>
      <c r="AU161" s="251" t="s">
        <v>87</v>
      </c>
      <c r="AV161" s="14" t="s">
        <v>87</v>
      </c>
      <c r="AW161" s="14" t="s">
        <v>38</v>
      </c>
      <c r="AX161" s="14" t="s">
        <v>85</v>
      </c>
      <c r="AY161" s="251" t="s">
        <v>129</v>
      </c>
    </row>
    <row r="162" s="2" customFormat="1" ht="16.5" customHeight="1">
      <c r="A162" s="40"/>
      <c r="B162" s="41"/>
      <c r="C162" s="204" t="s">
        <v>193</v>
      </c>
      <c r="D162" s="204" t="s">
        <v>130</v>
      </c>
      <c r="E162" s="205" t="s">
        <v>486</v>
      </c>
      <c r="F162" s="206" t="s">
        <v>487</v>
      </c>
      <c r="G162" s="207" t="s">
        <v>324</v>
      </c>
      <c r="H162" s="208">
        <v>24</v>
      </c>
      <c r="I162" s="209"/>
      <c r="J162" s="210">
        <f>ROUND(I162*H162,2)</f>
        <v>0</v>
      </c>
      <c r="K162" s="206" t="s">
        <v>21</v>
      </c>
      <c r="L162" s="46"/>
      <c r="M162" s="211" t="s">
        <v>21</v>
      </c>
      <c r="N162" s="212" t="s">
        <v>48</v>
      </c>
      <c r="O162" s="86"/>
      <c r="P162" s="213">
        <f>O162*H162</f>
        <v>0</v>
      </c>
      <c r="Q162" s="213">
        <v>1.0000000000000001E-05</v>
      </c>
      <c r="R162" s="213">
        <f>Q162*H162</f>
        <v>0.00024000000000000003</v>
      </c>
      <c r="S162" s="213">
        <v>0</v>
      </c>
      <c r="T162" s="214">
        <f>S162*H162</f>
        <v>0</v>
      </c>
      <c r="U162" s="40"/>
      <c r="V162" s="40"/>
      <c r="W162" s="40"/>
      <c r="X162" s="40"/>
      <c r="Y162" s="40"/>
      <c r="Z162" s="40"/>
      <c r="AA162" s="40"/>
      <c r="AB162" s="40"/>
      <c r="AC162" s="40"/>
      <c r="AD162" s="40"/>
      <c r="AE162" s="40"/>
      <c r="AR162" s="215" t="s">
        <v>149</v>
      </c>
      <c r="AT162" s="215" t="s">
        <v>130</v>
      </c>
      <c r="AU162" s="215" t="s">
        <v>87</v>
      </c>
      <c r="AY162" s="19" t="s">
        <v>129</v>
      </c>
      <c r="BE162" s="216">
        <f>IF(N162="základní",J162,0)</f>
        <v>0</v>
      </c>
      <c r="BF162" s="216">
        <f>IF(N162="snížená",J162,0)</f>
        <v>0</v>
      </c>
      <c r="BG162" s="216">
        <f>IF(N162="zákl. přenesená",J162,0)</f>
        <v>0</v>
      </c>
      <c r="BH162" s="216">
        <f>IF(N162="sníž. přenesená",J162,0)</f>
        <v>0</v>
      </c>
      <c r="BI162" s="216">
        <f>IF(N162="nulová",J162,0)</f>
        <v>0</v>
      </c>
      <c r="BJ162" s="19" t="s">
        <v>85</v>
      </c>
      <c r="BK162" s="216">
        <f>ROUND(I162*H162,2)</f>
        <v>0</v>
      </c>
      <c r="BL162" s="19" t="s">
        <v>149</v>
      </c>
      <c r="BM162" s="215" t="s">
        <v>488</v>
      </c>
    </row>
    <row r="163" s="2" customFormat="1">
      <c r="A163" s="40"/>
      <c r="B163" s="41"/>
      <c r="C163" s="42"/>
      <c r="D163" s="217" t="s">
        <v>135</v>
      </c>
      <c r="E163" s="42"/>
      <c r="F163" s="218" t="s">
        <v>489</v>
      </c>
      <c r="G163" s="42"/>
      <c r="H163" s="42"/>
      <c r="I163" s="219"/>
      <c r="J163" s="42"/>
      <c r="K163" s="42"/>
      <c r="L163" s="46"/>
      <c r="M163" s="220"/>
      <c r="N163" s="221"/>
      <c r="O163" s="86"/>
      <c r="P163" s="86"/>
      <c r="Q163" s="86"/>
      <c r="R163" s="86"/>
      <c r="S163" s="86"/>
      <c r="T163" s="87"/>
      <c r="U163" s="40"/>
      <c r="V163" s="40"/>
      <c r="W163" s="40"/>
      <c r="X163" s="40"/>
      <c r="Y163" s="40"/>
      <c r="Z163" s="40"/>
      <c r="AA163" s="40"/>
      <c r="AB163" s="40"/>
      <c r="AC163" s="40"/>
      <c r="AD163" s="40"/>
      <c r="AE163" s="40"/>
      <c r="AT163" s="19" t="s">
        <v>135</v>
      </c>
      <c r="AU163" s="19" t="s">
        <v>87</v>
      </c>
    </row>
    <row r="164" s="2" customFormat="1">
      <c r="A164" s="40"/>
      <c r="B164" s="41"/>
      <c r="C164" s="42"/>
      <c r="D164" s="217" t="s">
        <v>415</v>
      </c>
      <c r="E164" s="42"/>
      <c r="F164" s="222" t="s">
        <v>485</v>
      </c>
      <c r="G164" s="42"/>
      <c r="H164" s="42"/>
      <c r="I164" s="219"/>
      <c r="J164" s="42"/>
      <c r="K164" s="42"/>
      <c r="L164" s="46"/>
      <c r="M164" s="220"/>
      <c r="N164" s="221"/>
      <c r="O164" s="86"/>
      <c r="P164" s="86"/>
      <c r="Q164" s="86"/>
      <c r="R164" s="86"/>
      <c r="S164" s="86"/>
      <c r="T164" s="87"/>
      <c r="U164" s="40"/>
      <c r="V164" s="40"/>
      <c r="W164" s="40"/>
      <c r="X164" s="40"/>
      <c r="Y164" s="40"/>
      <c r="Z164" s="40"/>
      <c r="AA164" s="40"/>
      <c r="AB164" s="40"/>
      <c r="AC164" s="40"/>
      <c r="AD164" s="40"/>
      <c r="AE164" s="40"/>
      <c r="AT164" s="19" t="s">
        <v>415</v>
      </c>
      <c r="AU164" s="19" t="s">
        <v>87</v>
      </c>
    </row>
    <row r="165" s="13" customFormat="1">
      <c r="A165" s="13"/>
      <c r="B165" s="231"/>
      <c r="C165" s="232"/>
      <c r="D165" s="217" t="s">
        <v>417</v>
      </c>
      <c r="E165" s="233" t="s">
        <v>21</v>
      </c>
      <c r="F165" s="234" t="s">
        <v>490</v>
      </c>
      <c r="G165" s="232"/>
      <c r="H165" s="233" t="s">
        <v>21</v>
      </c>
      <c r="I165" s="235"/>
      <c r="J165" s="232"/>
      <c r="K165" s="232"/>
      <c r="L165" s="236"/>
      <c r="M165" s="237"/>
      <c r="N165" s="238"/>
      <c r="O165" s="238"/>
      <c r="P165" s="238"/>
      <c r="Q165" s="238"/>
      <c r="R165" s="238"/>
      <c r="S165" s="238"/>
      <c r="T165" s="239"/>
      <c r="U165" s="13"/>
      <c r="V165" s="13"/>
      <c r="W165" s="13"/>
      <c r="X165" s="13"/>
      <c r="Y165" s="13"/>
      <c r="Z165" s="13"/>
      <c r="AA165" s="13"/>
      <c r="AB165" s="13"/>
      <c r="AC165" s="13"/>
      <c r="AD165" s="13"/>
      <c r="AE165" s="13"/>
      <c r="AT165" s="240" t="s">
        <v>417</v>
      </c>
      <c r="AU165" s="240" t="s">
        <v>87</v>
      </c>
      <c r="AV165" s="13" t="s">
        <v>85</v>
      </c>
      <c r="AW165" s="13" t="s">
        <v>38</v>
      </c>
      <c r="AX165" s="13" t="s">
        <v>77</v>
      </c>
      <c r="AY165" s="240" t="s">
        <v>129</v>
      </c>
    </row>
    <row r="166" s="14" customFormat="1">
      <c r="A166" s="14"/>
      <c r="B166" s="241"/>
      <c r="C166" s="242"/>
      <c r="D166" s="217" t="s">
        <v>417</v>
      </c>
      <c r="E166" s="243" t="s">
        <v>21</v>
      </c>
      <c r="F166" s="244" t="s">
        <v>374</v>
      </c>
      <c r="G166" s="242"/>
      <c r="H166" s="245">
        <v>24</v>
      </c>
      <c r="I166" s="246"/>
      <c r="J166" s="242"/>
      <c r="K166" s="242"/>
      <c r="L166" s="247"/>
      <c r="M166" s="248"/>
      <c r="N166" s="249"/>
      <c r="O166" s="249"/>
      <c r="P166" s="249"/>
      <c r="Q166" s="249"/>
      <c r="R166" s="249"/>
      <c r="S166" s="249"/>
      <c r="T166" s="250"/>
      <c r="U166" s="14"/>
      <c r="V166" s="14"/>
      <c r="W166" s="14"/>
      <c r="X166" s="14"/>
      <c r="Y166" s="14"/>
      <c r="Z166" s="14"/>
      <c r="AA166" s="14"/>
      <c r="AB166" s="14"/>
      <c r="AC166" s="14"/>
      <c r="AD166" s="14"/>
      <c r="AE166" s="14"/>
      <c r="AT166" s="251" t="s">
        <v>417</v>
      </c>
      <c r="AU166" s="251" t="s">
        <v>87</v>
      </c>
      <c r="AV166" s="14" t="s">
        <v>87</v>
      </c>
      <c r="AW166" s="14" t="s">
        <v>38</v>
      </c>
      <c r="AX166" s="14" t="s">
        <v>85</v>
      </c>
      <c r="AY166" s="251" t="s">
        <v>129</v>
      </c>
    </row>
    <row r="167" s="2" customFormat="1" ht="16.5" customHeight="1">
      <c r="A167" s="40"/>
      <c r="B167" s="41"/>
      <c r="C167" s="204" t="s">
        <v>197</v>
      </c>
      <c r="D167" s="204" t="s">
        <v>130</v>
      </c>
      <c r="E167" s="205" t="s">
        <v>491</v>
      </c>
      <c r="F167" s="206" t="s">
        <v>492</v>
      </c>
      <c r="G167" s="207" t="s">
        <v>324</v>
      </c>
      <c r="H167" s="208">
        <v>24</v>
      </c>
      <c r="I167" s="209"/>
      <c r="J167" s="210">
        <f>ROUND(I167*H167,2)</f>
        <v>0</v>
      </c>
      <c r="K167" s="206" t="s">
        <v>21</v>
      </c>
      <c r="L167" s="46"/>
      <c r="M167" s="211" t="s">
        <v>21</v>
      </c>
      <c r="N167" s="212" t="s">
        <v>48</v>
      </c>
      <c r="O167" s="86"/>
      <c r="P167" s="213">
        <f>O167*H167</f>
        <v>0</v>
      </c>
      <c r="Q167" s="213">
        <v>2.0000000000000002E-05</v>
      </c>
      <c r="R167" s="213">
        <f>Q167*H167</f>
        <v>0.00048000000000000007</v>
      </c>
      <c r="S167" s="213">
        <v>0</v>
      </c>
      <c r="T167" s="214">
        <f>S167*H167</f>
        <v>0</v>
      </c>
      <c r="U167" s="40"/>
      <c r="V167" s="40"/>
      <c r="W167" s="40"/>
      <c r="X167" s="40"/>
      <c r="Y167" s="40"/>
      <c r="Z167" s="40"/>
      <c r="AA167" s="40"/>
      <c r="AB167" s="40"/>
      <c r="AC167" s="40"/>
      <c r="AD167" s="40"/>
      <c r="AE167" s="40"/>
      <c r="AR167" s="215" t="s">
        <v>149</v>
      </c>
      <c r="AT167" s="215" t="s">
        <v>130</v>
      </c>
      <c r="AU167" s="215" t="s">
        <v>87</v>
      </c>
      <c r="AY167" s="19" t="s">
        <v>129</v>
      </c>
      <c r="BE167" s="216">
        <f>IF(N167="základní",J167,0)</f>
        <v>0</v>
      </c>
      <c r="BF167" s="216">
        <f>IF(N167="snížená",J167,0)</f>
        <v>0</v>
      </c>
      <c r="BG167" s="216">
        <f>IF(N167="zákl. přenesená",J167,0)</f>
        <v>0</v>
      </c>
      <c r="BH167" s="216">
        <f>IF(N167="sníž. přenesená",J167,0)</f>
        <v>0</v>
      </c>
      <c r="BI167" s="216">
        <f>IF(N167="nulová",J167,0)</f>
        <v>0</v>
      </c>
      <c r="BJ167" s="19" t="s">
        <v>85</v>
      </c>
      <c r="BK167" s="216">
        <f>ROUND(I167*H167,2)</f>
        <v>0</v>
      </c>
      <c r="BL167" s="19" t="s">
        <v>149</v>
      </c>
      <c r="BM167" s="215" t="s">
        <v>493</v>
      </c>
    </row>
    <row r="168" s="2" customFormat="1">
      <c r="A168" s="40"/>
      <c r="B168" s="41"/>
      <c r="C168" s="42"/>
      <c r="D168" s="217" t="s">
        <v>135</v>
      </c>
      <c r="E168" s="42"/>
      <c r="F168" s="218" t="s">
        <v>494</v>
      </c>
      <c r="G168" s="42"/>
      <c r="H168" s="42"/>
      <c r="I168" s="219"/>
      <c r="J168" s="42"/>
      <c r="K168" s="42"/>
      <c r="L168" s="46"/>
      <c r="M168" s="220"/>
      <c r="N168" s="221"/>
      <c r="O168" s="86"/>
      <c r="P168" s="86"/>
      <c r="Q168" s="86"/>
      <c r="R168" s="86"/>
      <c r="S168" s="86"/>
      <c r="T168" s="87"/>
      <c r="U168" s="40"/>
      <c r="V168" s="40"/>
      <c r="W168" s="40"/>
      <c r="X168" s="40"/>
      <c r="Y168" s="40"/>
      <c r="Z168" s="40"/>
      <c r="AA168" s="40"/>
      <c r="AB168" s="40"/>
      <c r="AC168" s="40"/>
      <c r="AD168" s="40"/>
      <c r="AE168" s="40"/>
      <c r="AT168" s="19" t="s">
        <v>135</v>
      </c>
      <c r="AU168" s="19" t="s">
        <v>87</v>
      </c>
    </row>
    <row r="169" s="2" customFormat="1">
      <c r="A169" s="40"/>
      <c r="B169" s="41"/>
      <c r="C169" s="42"/>
      <c r="D169" s="217" t="s">
        <v>415</v>
      </c>
      <c r="E169" s="42"/>
      <c r="F169" s="222" t="s">
        <v>485</v>
      </c>
      <c r="G169" s="42"/>
      <c r="H169" s="42"/>
      <c r="I169" s="219"/>
      <c r="J169" s="42"/>
      <c r="K169" s="42"/>
      <c r="L169" s="46"/>
      <c r="M169" s="220"/>
      <c r="N169" s="221"/>
      <c r="O169" s="86"/>
      <c r="P169" s="86"/>
      <c r="Q169" s="86"/>
      <c r="R169" s="86"/>
      <c r="S169" s="86"/>
      <c r="T169" s="87"/>
      <c r="U169" s="40"/>
      <c r="V169" s="40"/>
      <c r="W169" s="40"/>
      <c r="X169" s="40"/>
      <c r="Y169" s="40"/>
      <c r="Z169" s="40"/>
      <c r="AA169" s="40"/>
      <c r="AB169" s="40"/>
      <c r="AC169" s="40"/>
      <c r="AD169" s="40"/>
      <c r="AE169" s="40"/>
      <c r="AT169" s="19" t="s">
        <v>415</v>
      </c>
      <c r="AU169" s="19" t="s">
        <v>87</v>
      </c>
    </row>
    <row r="170" s="14" customFormat="1">
      <c r="A170" s="14"/>
      <c r="B170" s="241"/>
      <c r="C170" s="242"/>
      <c r="D170" s="217" t="s">
        <v>417</v>
      </c>
      <c r="E170" s="243" t="s">
        <v>21</v>
      </c>
      <c r="F170" s="244" t="s">
        <v>345</v>
      </c>
      <c r="G170" s="242"/>
      <c r="H170" s="245">
        <v>24</v>
      </c>
      <c r="I170" s="246"/>
      <c r="J170" s="242"/>
      <c r="K170" s="242"/>
      <c r="L170" s="247"/>
      <c r="M170" s="248"/>
      <c r="N170" s="249"/>
      <c r="O170" s="249"/>
      <c r="P170" s="249"/>
      <c r="Q170" s="249"/>
      <c r="R170" s="249"/>
      <c r="S170" s="249"/>
      <c r="T170" s="250"/>
      <c r="U170" s="14"/>
      <c r="V170" s="14"/>
      <c r="W170" s="14"/>
      <c r="X170" s="14"/>
      <c r="Y170" s="14"/>
      <c r="Z170" s="14"/>
      <c r="AA170" s="14"/>
      <c r="AB170" s="14"/>
      <c r="AC170" s="14"/>
      <c r="AD170" s="14"/>
      <c r="AE170" s="14"/>
      <c r="AT170" s="251" t="s">
        <v>417</v>
      </c>
      <c r="AU170" s="251" t="s">
        <v>87</v>
      </c>
      <c r="AV170" s="14" t="s">
        <v>87</v>
      </c>
      <c r="AW170" s="14" t="s">
        <v>38</v>
      </c>
      <c r="AX170" s="14" t="s">
        <v>85</v>
      </c>
      <c r="AY170" s="251" t="s">
        <v>129</v>
      </c>
    </row>
    <row r="171" s="2" customFormat="1" ht="16.5" customHeight="1">
      <c r="A171" s="40"/>
      <c r="B171" s="41"/>
      <c r="C171" s="204" t="s">
        <v>201</v>
      </c>
      <c r="D171" s="204" t="s">
        <v>130</v>
      </c>
      <c r="E171" s="205" t="s">
        <v>495</v>
      </c>
      <c r="F171" s="206" t="s">
        <v>496</v>
      </c>
      <c r="G171" s="207" t="s">
        <v>324</v>
      </c>
      <c r="H171" s="208">
        <v>6</v>
      </c>
      <c r="I171" s="209"/>
      <c r="J171" s="210">
        <f>ROUND(I171*H171,2)</f>
        <v>0</v>
      </c>
      <c r="K171" s="206" t="s">
        <v>21</v>
      </c>
      <c r="L171" s="46"/>
      <c r="M171" s="211" t="s">
        <v>21</v>
      </c>
      <c r="N171" s="212" t="s">
        <v>48</v>
      </c>
      <c r="O171" s="86"/>
      <c r="P171" s="213">
        <f>O171*H171</f>
        <v>0</v>
      </c>
      <c r="Q171" s="213">
        <v>6.9999999999999994E-05</v>
      </c>
      <c r="R171" s="213">
        <f>Q171*H171</f>
        <v>0.00041999999999999996</v>
      </c>
      <c r="S171" s="213">
        <v>0</v>
      </c>
      <c r="T171" s="214">
        <f>S171*H171</f>
        <v>0</v>
      </c>
      <c r="U171" s="40"/>
      <c r="V171" s="40"/>
      <c r="W171" s="40"/>
      <c r="X171" s="40"/>
      <c r="Y171" s="40"/>
      <c r="Z171" s="40"/>
      <c r="AA171" s="40"/>
      <c r="AB171" s="40"/>
      <c r="AC171" s="40"/>
      <c r="AD171" s="40"/>
      <c r="AE171" s="40"/>
      <c r="AR171" s="215" t="s">
        <v>149</v>
      </c>
      <c r="AT171" s="215" t="s">
        <v>130</v>
      </c>
      <c r="AU171" s="215" t="s">
        <v>87</v>
      </c>
      <c r="AY171" s="19" t="s">
        <v>129</v>
      </c>
      <c r="BE171" s="216">
        <f>IF(N171="základní",J171,0)</f>
        <v>0</v>
      </c>
      <c r="BF171" s="216">
        <f>IF(N171="snížená",J171,0)</f>
        <v>0</v>
      </c>
      <c r="BG171" s="216">
        <f>IF(N171="zákl. přenesená",J171,0)</f>
        <v>0</v>
      </c>
      <c r="BH171" s="216">
        <f>IF(N171="sníž. přenesená",J171,0)</f>
        <v>0</v>
      </c>
      <c r="BI171" s="216">
        <f>IF(N171="nulová",J171,0)</f>
        <v>0</v>
      </c>
      <c r="BJ171" s="19" t="s">
        <v>85</v>
      </c>
      <c r="BK171" s="216">
        <f>ROUND(I171*H171,2)</f>
        <v>0</v>
      </c>
      <c r="BL171" s="19" t="s">
        <v>149</v>
      </c>
      <c r="BM171" s="215" t="s">
        <v>497</v>
      </c>
    </row>
    <row r="172" s="2" customFormat="1">
      <c r="A172" s="40"/>
      <c r="B172" s="41"/>
      <c r="C172" s="42"/>
      <c r="D172" s="217" t="s">
        <v>135</v>
      </c>
      <c r="E172" s="42"/>
      <c r="F172" s="218" t="s">
        <v>498</v>
      </c>
      <c r="G172" s="42"/>
      <c r="H172" s="42"/>
      <c r="I172" s="219"/>
      <c r="J172" s="42"/>
      <c r="K172" s="42"/>
      <c r="L172" s="46"/>
      <c r="M172" s="220"/>
      <c r="N172" s="221"/>
      <c r="O172" s="86"/>
      <c r="P172" s="86"/>
      <c r="Q172" s="86"/>
      <c r="R172" s="86"/>
      <c r="S172" s="86"/>
      <c r="T172" s="87"/>
      <c r="U172" s="40"/>
      <c r="V172" s="40"/>
      <c r="W172" s="40"/>
      <c r="X172" s="40"/>
      <c r="Y172" s="40"/>
      <c r="Z172" s="40"/>
      <c r="AA172" s="40"/>
      <c r="AB172" s="40"/>
      <c r="AC172" s="40"/>
      <c r="AD172" s="40"/>
      <c r="AE172" s="40"/>
      <c r="AT172" s="19" t="s">
        <v>135</v>
      </c>
      <c r="AU172" s="19" t="s">
        <v>87</v>
      </c>
    </row>
    <row r="173" s="2" customFormat="1">
      <c r="A173" s="40"/>
      <c r="B173" s="41"/>
      <c r="C173" s="42"/>
      <c r="D173" s="217" t="s">
        <v>415</v>
      </c>
      <c r="E173" s="42"/>
      <c r="F173" s="222" t="s">
        <v>485</v>
      </c>
      <c r="G173" s="42"/>
      <c r="H173" s="42"/>
      <c r="I173" s="219"/>
      <c r="J173" s="42"/>
      <c r="K173" s="42"/>
      <c r="L173" s="46"/>
      <c r="M173" s="220"/>
      <c r="N173" s="221"/>
      <c r="O173" s="86"/>
      <c r="P173" s="86"/>
      <c r="Q173" s="86"/>
      <c r="R173" s="86"/>
      <c r="S173" s="86"/>
      <c r="T173" s="87"/>
      <c r="U173" s="40"/>
      <c r="V173" s="40"/>
      <c r="W173" s="40"/>
      <c r="X173" s="40"/>
      <c r="Y173" s="40"/>
      <c r="Z173" s="40"/>
      <c r="AA173" s="40"/>
      <c r="AB173" s="40"/>
      <c r="AC173" s="40"/>
      <c r="AD173" s="40"/>
      <c r="AE173" s="40"/>
      <c r="AT173" s="19" t="s">
        <v>415</v>
      </c>
      <c r="AU173" s="19" t="s">
        <v>87</v>
      </c>
    </row>
    <row r="174" s="14" customFormat="1">
      <c r="A174" s="14"/>
      <c r="B174" s="241"/>
      <c r="C174" s="242"/>
      <c r="D174" s="217" t="s">
        <v>417</v>
      </c>
      <c r="E174" s="243" t="s">
        <v>21</v>
      </c>
      <c r="F174" s="244" t="s">
        <v>341</v>
      </c>
      <c r="G174" s="242"/>
      <c r="H174" s="245">
        <v>6</v>
      </c>
      <c r="I174" s="246"/>
      <c r="J174" s="242"/>
      <c r="K174" s="242"/>
      <c r="L174" s="247"/>
      <c r="M174" s="248"/>
      <c r="N174" s="249"/>
      <c r="O174" s="249"/>
      <c r="P174" s="249"/>
      <c r="Q174" s="249"/>
      <c r="R174" s="249"/>
      <c r="S174" s="249"/>
      <c r="T174" s="250"/>
      <c r="U174" s="14"/>
      <c r="V174" s="14"/>
      <c r="W174" s="14"/>
      <c r="X174" s="14"/>
      <c r="Y174" s="14"/>
      <c r="Z174" s="14"/>
      <c r="AA174" s="14"/>
      <c r="AB174" s="14"/>
      <c r="AC174" s="14"/>
      <c r="AD174" s="14"/>
      <c r="AE174" s="14"/>
      <c r="AT174" s="251" t="s">
        <v>417</v>
      </c>
      <c r="AU174" s="251" t="s">
        <v>87</v>
      </c>
      <c r="AV174" s="14" t="s">
        <v>87</v>
      </c>
      <c r="AW174" s="14" t="s">
        <v>38</v>
      </c>
      <c r="AX174" s="14" t="s">
        <v>85</v>
      </c>
      <c r="AY174" s="251" t="s">
        <v>129</v>
      </c>
    </row>
    <row r="175" s="2" customFormat="1" ht="16.5" customHeight="1">
      <c r="A175" s="40"/>
      <c r="B175" s="41"/>
      <c r="C175" s="204" t="s">
        <v>206</v>
      </c>
      <c r="D175" s="204" t="s">
        <v>130</v>
      </c>
      <c r="E175" s="205" t="s">
        <v>499</v>
      </c>
      <c r="F175" s="206" t="s">
        <v>500</v>
      </c>
      <c r="G175" s="207" t="s">
        <v>324</v>
      </c>
      <c r="H175" s="208">
        <v>24</v>
      </c>
      <c r="I175" s="209"/>
      <c r="J175" s="210">
        <f>ROUND(I175*H175,2)</f>
        <v>0</v>
      </c>
      <c r="K175" s="206" t="s">
        <v>21</v>
      </c>
      <c r="L175" s="46"/>
      <c r="M175" s="211" t="s">
        <v>21</v>
      </c>
      <c r="N175" s="212" t="s">
        <v>48</v>
      </c>
      <c r="O175" s="86"/>
      <c r="P175" s="213">
        <f>O175*H175</f>
        <v>0</v>
      </c>
      <c r="Q175" s="213">
        <v>0.00018000000000000001</v>
      </c>
      <c r="R175" s="213">
        <f>Q175*H175</f>
        <v>0.0043200000000000001</v>
      </c>
      <c r="S175" s="213">
        <v>0</v>
      </c>
      <c r="T175" s="214">
        <f>S175*H175</f>
        <v>0</v>
      </c>
      <c r="U175" s="40"/>
      <c r="V175" s="40"/>
      <c r="W175" s="40"/>
      <c r="X175" s="40"/>
      <c r="Y175" s="40"/>
      <c r="Z175" s="40"/>
      <c r="AA175" s="40"/>
      <c r="AB175" s="40"/>
      <c r="AC175" s="40"/>
      <c r="AD175" s="40"/>
      <c r="AE175" s="40"/>
      <c r="AR175" s="215" t="s">
        <v>149</v>
      </c>
      <c r="AT175" s="215" t="s">
        <v>130</v>
      </c>
      <c r="AU175" s="215" t="s">
        <v>87</v>
      </c>
      <c r="AY175" s="19" t="s">
        <v>129</v>
      </c>
      <c r="BE175" s="216">
        <f>IF(N175="základní",J175,0)</f>
        <v>0</v>
      </c>
      <c r="BF175" s="216">
        <f>IF(N175="snížená",J175,0)</f>
        <v>0</v>
      </c>
      <c r="BG175" s="216">
        <f>IF(N175="zákl. přenesená",J175,0)</f>
        <v>0</v>
      </c>
      <c r="BH175" s="216">
        <f>IF(N175="sníž. přenesená",J175,0)</f>
        <v>0</v>
      </c>
      <c r="BI175" s="216">
        <f>IF(N175="nulová",J175,0)</f>
        <v>0</v>
      </c>
      <c r="BJ175" s="19" t="s">
        <v>85</v>
      </c>
      <c r="BK175" s="216">
        <f>ROUND(I175*H175,2)</f>
        <v>0</v>
      </c>
      <c r="BL175" s="19" t="s">
        <v>149</v>
      </c>
      <c r="BM175" s="215" t="s">
        <v>501</v>
      </c>
    </row>
    <row r="176" s="2" customFormat="1">
      <c r="A176" s="40"/>
      <c r="B176" s="41"/>
      <c r="C176" s="42"/>
      <c r="D176" s="217" t="s">
        <v>135</v>
      </c>
      <c r="E176" s="42"/>
      <c r="F176" s="218" t="s">
        <v>414</v>
      </c>
      <c r="G176" s="42"/>
      <c r="H176" s="42"/>
      <c r="I176" s="219"/>
      <c r="J176" s="42"/>
      <c r="K176" s="42"/>
      <c r="L176" s="46"/>
      <c r="M176" s="220"/>
      <c r="N176" s="221"/>
      <c r="O176" s="86"/>
      <c r="P176" s="86"/>
      <c r="Q176" s="86"/>
      <c r="R176" s="86"/>
      <c r="S176" s="86"/>
      <c r="T176" s="87"/>
      <c r="U176" s="40"/>
      <c r="V176" s="40"/>
      <c r="W176" s="40"/>
      <c r="X176" s="40"/>
      <c r="Y176" s="40"/>
      <c r="Z176" s="40"/>
      <c r="AA176" s="40"/>
      <c r="AB176" s="40"/>
      <c r="AC176" s="40"/>
      <c r="AD176" s="40"/>
      <c r="AE176" s="40"/>
      <c r="AT176" s="19" t="s">
        <v>135</v>
      </c>
      <c r="AU176" s="19" t="s">
        <v>87</v>
      </c>
    </row>
    <row r="177" s="2" customFormat="1">
      <c r="A177" s="40"/>
      <c r="B177" s="41"/>
      <c r="C177" s="42"/>
      <c r="D177" s="217" t="s">
        <v>415</v>
      </c>
      <c r="E177" s="42"/>
      <c r="F177" s="222" t="s">
        <v>485</v>
      </c>
      <c r="G177" s="42"/>
      <c r="H177" s="42"/>
      <c r="I177" s="219"/>
      <c r="J177" s="42"/>
      <c r="K177" s="42"/>
      <c r="L177" s="46"/>
      <c r="M177" s="220"/>
      <c r="N177" s="221"/>
      <c r="O177" s="86"/>
      <c r="P177" s="86"/>
      <c r="Q177" s="86"/>
      <c r="R177" s="86"/>
      <c r="S177" s="86"/>
      <c r="T177" s="87"/>
      <c r="U177" s="40"/>
      <c r="V177" s="40"/>
      <c r="W177" s="40"/>
      <c r="X177" s="40"/>
      <c r="Y177" s="40"/>
      <c r="Z177" s="40"/>
      <c r="AA177" s="40"/>
      <c r="AB177" s="40"/>
      <c r="AC177" s="40"/>
      <c r="AD177" s="40"/>
      <c r="AE177" s="40"/>
      <c r="AT177" s="19" t="s">
        <v>415</v>
      </c>
      <c r="AU177" s="19" t="s">
        <v>87</v>
      </c>
    </row>
    <row r="178" s="13" customFormat="1">
      <c r="A178" s="13"/>
      <c r="B178" s="231"/>
      <c r="C178" s="232"/>
      <c r="D178" s="217" t="s">
        <v>417</v>
      </c>
      <c r="E178" s="233" t="s">
        <v>21</v>
      </c>
      <c r="F178" s="234" t="s">
        <v>490</v>
      </c>
      <c r="G178" s="232"/>
      <c r="H178" s="233" t="s">
        <v>21</v>
      </c>
      <c r="I178" s="235"/>
      <c r="J178" s="232"/>
      <c r="K178" s="232"/>
      <c r="L178" s="236"/>
      <c r="M178" s="237"/>
      <c r="N178" s="238"/>
      <c r="O178" s="238"/>
      <c r="P178" s="238"/>
      <c r="Q178" s="238"/>
      <c r="R178" s="238"/>
      <c r="S178" s="238"/>
      <c r="T178" s="239"/>
      <c r="U178" s="13"/>
      <c r="V178" s="13"/>
      <c r="W178" s="13"/>
      <c r="X178" s="13"/>
      <c r="Y178" s="13"/>
      <c r="Z178" s="13"/>
      <c r="AA178" s="13"/>
      <c r="AB178" s="13"/>
      <c r="AC178" s="13"/>
      <c r="AD178" s="13"/>
      <c r="AE178" s="13"/>
      <c r="AT178" s="240" t="s">
        <v>417</v>
      </c>
      <c r="AU178" s="240" t="s">
        <v>87</v>
      </c>
      <c r="AV178" s="13" t="s">
        <v>85</v>
      </c>
      <c r="AW178" s="13" t="s">
        <v>38</v>
      </c>
      <c r="AX178" s="13" t="s">
        <v>77</v>
      </c>
      <c r="AY178" s="240" t="s">
        <v>129</v>
      </c>
    </row>
    <row r="179" s="14" customFormat="1">
      <c r="A179" s="14"/>
      <c r="B179" s="241"/>
      <c r="C179" s="242"/>
      <c r="D179" s="217" t="s">
        <v>417</v>
      </c>
      <c r="E179" s="243" t="s">
        <v>374</v>
      </c>
      <c r="F179" s="244" t="s">
        <v>502</v>
      </c>
      <c r="G179" s="242"/>
      <c r="H179" s="245">
        <v>24</v>
      </c>
      <c r="I179" s="246"/>
      <c r="J179" s="242"/>
      <c r="K179" s="242"/>
      <c r="L179" s="247"/>
      <c r="M179" s="248"/>
      <c r="N179" s="249"/>
      <c r="O179" s="249"/>
      <c r="P179" s="249"/>
      <c r="Q179" s="249"/>
      <c r="R179" s="249"/>
      <c r="S179" s="249"/>
      <c r="T179" s="250"/>
      <c r="U179" s="14"/>
      <c r="V179" s="14"/>
      <c r="W179" s="14"/>
      <c r="X179" s="14"/>
      <c r="Y179" s="14"/>
      <c r="Z179" s="14"/>
      <c r="AA179" s="14"/>
      <c r="AB179" s="14"/>
      <c r="AC179" s="14"/>
      <c r="AD179" s="14"/>
      <c r="AE179" s="14"/>
      <c r="AT179" s="251" t="s">
        <v>417</v>
      </c>
      <c r="AU179" s="251" t="s">
        <v>87</v>
      </c>
      <c r="AV179" s="14" t="s">
        <v>87</v>
      </c>
      <c r="AW179" s="14" t="s">
        <v>38</v>
      </c>
      <c r="AX179" s="14" t="s">
        <v>85</v>
      </c>
      <c r="AY179" s="251" t="s">
        <v>129</v>
      </c>
    </row>
    <row r="180" s="2" customFormat="1" ht="16.5" customHeight="1">
      <c r="A180" s="40"/>
      <c r="B180" s="41"/>
      <c r="C180" s="204" t="s">
        <v>8</v>
      </c>
      <c r="D180" s="204" t="s">
        <v>130</v>
      </c>
      <c r="E180" s="205" t="s">
        <v>503</v>
      </c>
      <c r="F180" s="206" t="s">
        <v>504</v>
      </c>
      <c r="G180" s="207" t="s">
        <v>324</v>
      </c>
      <c r="H180" s="208">
        <v>16</v>
      </c>
      <c r="I180" s="209"/>
      <c r="J180" s="210">
        <f>ROUND(I180*H180,2)</f>
        <v>0</v>
      </c>
      <c r="K180" s="206" t="s">
        <v>21</v>
      </c>
      <c r="L180" s="46"/>
      <c r="M180" s="211" t="s">
        <v>21</v>
      </c>
      <c r="N180" s="212" t="s">
        <v>48</v>
      </c>
      <c r="O180" s="86"/>
      <c r="P180" s="213">
        <f>O180*H180</f>
        <v>0</v>
      </c>
      <c r="Q180" s="213">
        <v>0.00024000000000000001</v>
      </c>
      <c r="R180" s="213">
        <f>Q180*H180</f>
        <v>0.0038400000000000001</v>
      </c>
      <c r="S180" s="213">
        <v>0</v>
      </c>
      <c r="T180" s="214">
        <f>S180*H180</f>
        <v>0</v>
      </c>
      <c r="U180" s="40"/>
      <c r="V180" s="40"/>
      <c r="W180" s="40"/>
      <c r="X180" s="40"/>
      <c r="Y180" s="40"/>
      <c r="Z180" s="40"/>
      <c r="AA180" s="40"/>
      <c r="AB180" s="40"/>
      <c r="AC180" s="40"/>
      <c r="AD180" s="40"/>
      <c r="AE180" s="40"/>
      <c r="AR180" s="215" t="s">
        <v>149</v>
      </c>
      <c r="AT180" s="215" t="s">
        <v>130</v>
      </c>
      <c r="AU180" s="215" t="s">
        <v>87</v>
      </c>
      <c r="AY180" s="19" t="s">
        <v>129</v>
      </c>
      <c r="BE180" s="216">
        <f>IF(N180="základní",J180,0)</f>
        <v>0</v>
      </c>
      <c r="BF180" s="216">
        <f>IF(N180="snížená",J180,0)</f>
        <v>0</v>
      </c>
      <c r="BG180" s="216">
        <f>IF(N180="zákl. přenesená",J180,0)</f>
        <v>0</v>
      </c>
      <c r="BH180" s="216">
        <f>IF(N180="sníž. přenesená",J180,0)</f>
        <v>0</v>
      </c>
      <c r="BI180" s="216">
        <f>IF(N180="nulová",J180,0)</f>
        <v>0</v>
      </c>
      <c r="BJ180" s="19" t="s">
        <v>85</v>
      </c>
      <c r="BK180" s="216">
        <f>ROUND(I180*H180,2)</f>
        <v>0</v>
      </c>
      <c r="BL180" s="19" t="s">
        <v>149</v>
      </c>
      <c r="BM180" s="215" t="s">
        <v>505</v>
      </c>
    </row>
    <row r="181" s="2" customFormat="1">
      <c r="A181" s="40"/>
      <c r="B181" s="41"/>
      <c r="C181" s="42"/>
      <c r="D181" s="217" t="s">
        <v>135</v>
      </c>
      <c r="E181" s="42"/>
      <c r="F181" s="218" t="s">
        <v>506</v>
      </c>
      <c r="G181" s="42"/>
      <c r="H181" s="42"/>
      <c r="I181" s="219"/>
      <c r="J181" s="42"/>
      <c r="K181" s="42"/>
      <c r="L181" s="46"/>
      <c r="M181" s="220"/>
      <c r="N181" s="221"/>
      <c r="O181" s="86"/>
      <c r="P181" s="86"/>
      <c r="Q181" s="86"/>
      <c r="R181" s="86"/>
      <c r="S181" s="86"/>
      <c r="T181" s="87"/>
      <c r="U181" s="40"/>
      <c r="V181" s="40"/>
      <c r="W181" s="40"/>
      <c r="X181" s="40"/>
      <c r="Y181" s="40"/>
      <c r="Z181" s="40"/>
      <c r="AA181" s="40"/>
      <c r="AB181" s="40"/>
      <c r="AC181" s="40"/>
      <c r="AD181" s="40"/>
      <c r="AE181" s="40"/>
      <c r="AT181" s="19" t="s">
        <v>135</v>
      </c>
      <c r="AU181" s="19" t="s">
        <v>87</v>
      </c>
    </row>
    <row r="182" s="2" customFormat="1">
      <c r="A182" s="40"/>
      <c r="B182" s="41"/>
      <c r="C182" s="42"/>
      <c r="D182" s="217" t="s">
        <v>415</v>
      </c>
      <c r="E182" s="42"/>
      <c r="F182" s="222" t="s">
        <v>485</v>
      </c>
      <c r="G182" s="42"/>
      <c r="H182" s="42"/>
      <c r="I182" s="219"/>
      <c r="J182" s="42"/>
      <c r="K182" s="42"/>
      <c r="L182" s="46"/>
      <c r="M182" s="220"/>
      <c r="N182" s="221"/>
      <c r="O182" s="86"/>
      <c r="P182" s="86"/>
      <c r="Q182" s="86"/>
      <c r="R182" s="86"/>
      <c r="S182" s="86"/>
      <c r="T182" s="87"/>
      <c r="U182" s="40"/>
      <c r="V182" s="40"/>
      <c r="W182" s="40"/>
      <c r="X182" s="40"/>
      <c r="Y182" s="40"/>
      <c r="Z182" s="40"/>
      <c r="AA182" s="40"/>
      <c r="AB182" s="40"/>
      <c r="AC182" s="40"/>
      <c r="AD182" s="40"/>
      <c r="AE182" s="40"/>
      <c r="AT182" s="19" t="s">
        <v>415</v>
      </c>
      <c r="AU182" s="19" t="s">
        <v>87</v>
      </c>
    </row>
    <row r="183" s="13" customFormat="1">
      <c r="A183" s="13"/>
      <c r="B183" s="231"/>
      <c r="C183" s="232"/>
      <c r="D183" s="217" t="s">
        <v>417</v>
      </c>
      <c r="E183" s="233" t="s">
        <v>21</v>
      </c>
      <c r="F183" s="234" t="s">
        <v>507</v>
      </c>
      <c r="G183" s="232"/>
      <c r="H183" s="233" t="s">
        <v>21</v>
      </c>
      <c r="I183" s="235"/>
      <c r="J183" s="232"/>
      <c r="K183" s="232"/>
      <c r="L183" s="236"/>
      <c r="M183" s="237"/>
      <c r="N183" s="238"/>
      <c r="O183" s="238"/>
      <c r="P183" s="238"/>
      <c r="Q183" s="238"/>
      <c r="R183" s="238"/>
      <c r="S183" s="238"/>
      <c r="T183" s="239"/>
      <c r="U183" s="13"/>
      <c r="V183" s="13"/>
      <c r="W183" s="13"/>
      <c r="X183" s="13"/>
      <c r="Y183" s="13"/>
      <c r="Z183" s="13"/>
      <c r="AA183" s="13"/>
      <c r="AB183" s="13"/>
      <c r="AC183" s="13"/>
      <c r="AD183" s="13"/>
      <c r="AE183" s="13"/>
      <c r="AT183" s="240" t="s">
        <v>417</v>
      </c>
      <c r="AU183" s="240" t="s">
        <v>87</v>
      </c>
      <c r="AV183" s="13" t="s">
        <v>85</v>
      </c>
      <c r="AW183" s="13" t="s">
        <v>38</v>
      </c>
      <c r="AX183" s="13" t="s">
        <v>77</v>
      </c>
      <c r="AY183" s="240" t="s">
        <v>129</v>
      </c>
    </row>
    <row r="184" s="14" customFormat="1">
      <c r="A184" s="14"/>
      <c r="B184" s="241"/>
      <c r="C184" s="242"/>
      <c r="D184" s="217" t="s">
        <v>417</v>
      </c>
      <c r="E184" s="243" t="s">
        <v>21</v>
      </c>
      <c r="F184" s="244" t="s">
        <v>508</v>
      </c>
      <c r="G184" s="242"/>
      <c r="H184" s="245">
        <v>8</v>
      </c>
      <c r="I184" s="246"/>
      <c r="J184" s="242"/>
      <c r="K184" s="242"/>
      <c r="L184" s="247"/>
      <c r="M184" s="248"/>
      <c r="N184" s="249"/>
      <c r="O184" s="249"/>
      <c r="P184" s="249"/>
      <c r="Q184" s="249"/>
      <c r="R184" s="249"/>
      <c r="S184" s="249"/>
      <c r="T184" s="250"/>
      <c r="U184" s="14"/>
      <c r="V184" s="14"/>
      <c r="W184" s="14"/>
      <c r="X184" s="14"/>
      <c r="Y184" s="14"/>
      <c r="Z184" s="14"/>
      <c r="AA184" s="14"/>
      <c r="AB184" s="14"/>
      <c r="AC184" s="14"/>
      <c r="AD184" s="14"/>
      <c r="AE184" s="14"/>
      <c r="AT184" s="251" t="s">
        <v>417</v>
      </c>
      <c r="AU184" s="251" t="s">
        <v>87</v>
      </c>
      <c r="AV184" s="14" t="s">
        <v>87</v>
      </c>
      <c r="AW184" s="14" t="s">
        <v>38</v>
      </c>
      <c r="AX184" s="14" t="s">
        <v>77</v>
      </c>
      <c r="AY184" s="251" t="s">
        <v>129</v>
      </c>
    </row>
    <row r="185" s="13" customFormat="1">
      <c r="A185" s="13"/>
      <c r="B185" s="231"/>
      <c r="C185" s="232"/>
      <c r="D185" s="217" t="s">
        <v>417</v>
      </c>
      <c r="E185" s="233" t="s">
        <v>21</v>
      </c>
      <c r="F185" s="234" t="s">
        <v>509</v>
      </c>
      <c r="G185" s="232"/>
      <c r="H185" s="233" t="s">
        <v>21</v>
      </c>
      <c r="I185" s="235"/>
      <c r="J185" s="232"/>
      <c r="K185" s="232"/>
      <c r="L185" s="236"/>
      <c r="M185" s="237"/>
      <c r="N185" s="238"/>
      <c r="O185" s="238"/>
      <c r="P185" s="238"/>
      <c r="Q185" s="238"/>
      <c r="R185" s="238"/>
      <c r="S185" s="238"/>
      <c r="T185" s="239"/>
      <c r="U185" s="13"/>
      <c r="V185" s="13"/>
      <c r="W185" s="13"/>
      <c r="X185" s="13"/>
      <c r="Y185" s="13"/>
      <c r="Z185" s="13"/>
      <c r="AA185" s="13"/>
      <c r="AB185" s="13"/>
      <c r="AC185" s="13"/>
      <c r="AD185" s="13"/>
      <c r="AE185" s="13"/>
      <c r="AT185" s="240" t="s">
        <v>417</v>
      </c>
      <c r="AU185" s="240" t="s">
        <v>87</v>
      </c>
      <c r="AV185" s="13" t="s">
        <v>85</v>
      </c>
      <c r="AW185" s="13" t="s">
        <v>38</v>
      </c>
      <c r="AX185" s="13" t="s">
        <v>77</v>
      </c>
      <c r="AY185" s="240" t="s">
        <v>129</v>
      </c>
    </row>
    <row r="186" s="14" customFormat="1">
      <c r="A186" s="14"/>
      <c r="B186" s="241"/>
      <c r="C186" s="242"/>
      <c r="D186" s="217" t="s">
        <v>417</v>
      </c>
      <c r="E186" s="243" t="s">
        <v>21</v>
      </c>
      <c r="F186" s="244" t="s">
        <v>508</v>
      </c>
      <c r="G186" s="242"/>
      <c r="H186" s="245">
        <v>8</v>
      </c>
      <c r="I186" s="246"/>
      <c r="J186" s="242"/>
      <c r="K186" s="242"/>
      <c r="L186" s="247"/>
      <c r="M186" s="248"/>
      <c r="N186" s="249"/>
      <c r="O186" s="249"/>
      <c r="P186" s="249"/>
      <c r="Q186" s="249"/>
      <c r="R186" s="249"/>
      <c r="S186" s="249"/>
      <c r="T186" s="250"/>
      <c r="U186" s="14"/>
      <c r="V186" s="14"/>
      <c r="W186" s="14"/>
      <c r="X186" s="14"/>
      <c r="Y186" s="14"/>
      <c r="Z186" s="14"/>
      <c r="AA186" s="14"/>
      <c r="AB186" s="14"/>
      <c r="AC186" s="14"/>
      <c r="AD186" s="14"/>
      <c r="AE186" s="14"/>
      <c r="AT186" s="251" t="s">
        <v>417</v>
      </c>
      <c r="AU186" s="251" t="s">
        <v>87</v>
      </c>
      <c r="AV186" s="14" t="s">
        <v>87</v>
      </c>
      <c r="AW186" s="14" t="s">
        <v>38</v>
      </c>
      <c r="AX186" s="14" t="s">
        <v>77</v>
      </c>
      <c r="AY186" s="251" t="s">
        <v>129</v>
      </c>
    </row>
    <row r="187" s="15" customFormat="1">
      <c r="A187" s="15"/>
      <c r="B187" s="252"/>
      <c r="C187" s="253"/>
      <c r="D187" s="217" t="s">
        <v>417</v>
      </c>
      <c r="E187" s="254" t="s">
        <v>372</v>
      </c>
      <c r="F187" s="255" t="s">
        <v>424</v>
      </c>
      <c r="G187" s="253"/>
      <c r="H187" s="256">
        <v>16</v>
      </c>
      <c r="I187" s="257"/>
      <c r="J187" s="253"/>
      <c r="K187" s="253"/>
      <c r="L187" s="258"/>
      <c r="M187" s="259"/>
      <c r="N187" s="260"/>
      <c r="O187" s="260"/>
      <c r="P187" s="260"/>
      <c r="Q187" s="260"/>
      <c r="R187" s="260"/>
      <c r="S187" s="260"/>
      <c r="T187" s="261"/>
      <c r="U187" s="15"/>
      <c r="V187" s="15"/>
      <c r="W187" s="15"/>
      <c r="X187" s="15"/>
      <c r="Y187" s="15"/>
      <c r="Z187" s="15"/>
      <c r="AA187" s="15"/>
      <c r="AB187" s="15"/>
      <c r="AC187" s="15"/>
      <c r="AD187" s="15"/>
      <c r="AE187" s="15"/>
      <c r="AT187" s="262" t="s">
        <v>417</v>
      </c>
      <c r="AU187" s="262" t="s">
        <v>87</v>
      </c>
      <c r="AV187" s="15" t="s">
        <v>149</v>
      </c>
      <c r="AW187" s="15" t="s">
        <v>38</v>
      </c>
      <c r="AX187" s="15" t="s">
        <v>85</v>
      </c>
      <c r="AY187" s="262" t="s">
        <v>129</v>
      </c>
    </row>
    <row r="188" s="2" customFormat="1" ht="16.5" customHeight="1">
      <c r="A188" s="40"/>
      <c r="B188" s="41"/>
      <c r="C188" s="204" t="s">
        <v>217</v>
      </c>
      <c r="D188" s="204" t="s">
        <v>130</v>
      </c>
      <c r="E188" s="205" t="s">
        <v>510</v>
      </c>
      <c r="F188" s="206" t="s">
        <v>511</v>
      </c>
      <c r="G188" s="207" t="s">
        <v>324</v>
      </c>
      <c r="H188" s="208">
        <v>24</v>
      </c>
      <c r="I188" s="209"/>
      <c r="J188" s="210">
        <f>ROUND(I188*H188,2)</f>
        <v>0</v>
      </c>
      <c r="K188" s="206" t="s">
        <v>434</v>
      </c>
      <c r="L188" s="46"/>
      <c r="M188" s="211" t="s">
        <v>21</v>
      </c>
      <c r="N188" s="212" t="s">
        <v>48</v>
      </c>
      <c r="O188" s="86"/>
      <c r="P188" s="213">
        <f>O188*H188</f>
        <v>0</v>
      </c>
      <c r="Q188" s="213">
        <v>0.00042000000000000002</v>
      </c>
      <c r="R188" s="213">
        <f>Q188*H188</f>
        <v>0.01008</v>
      </c>
      <c r="S188" s="213">
        <v>0</v>
      </c>
      <c r="T188" s="214">
        <f>S188*H188</f>
        <v>0</v>
      </c>
      <c r="U188" s="40"/>
      <c r="V188" s="40"/>
      <c r="W188" s="40"/>
      <c r="X188" s="40"/>
      <c r="Y188" s="40"/>
      <c r="Z188" s="40"/>
      <c r="AA188" s="40"/>
      <c r="AB188" s="40"/>
      <c r="AC188" s="40"/>
      <c r="AD188" s="40"/>
      <c r="AE188" s="40"/>
      <c r="AR188" s="215" t="s">
        <v>149</v>
      </c>
      <c r="AT188" s="215" t="s">
        <v>130</v>
      </c>
      <c r="AU188" s="215" t="s">
        <v>87</v>
      </c>
      <c r="AY188" s="19" t="s">
        <v>129</v>
      </c>
      <c r="BE188" s="216">
        <f>IF(N188="základní",J188,0)</f>
        <v>0</v>
      </c>
      <c r="BF188" s="216">
        <f>IF(N188="snížená",J188,0)</f>
        <v>0</v>
      </c>
      <c r="BG188" s="216">
        <f>IF(N188="zákl. přenesená",J188,0)</f>
        <v>0</v>
      </c>
      <c r="BH188" s="216">
        <f>IF(N188="sníž. přenesená",J188,0)</f>
        <v>0</v>
      </c>
      <c r="BI188" s="216">
        <f>IF(N188="nulová",J188,0)</f>
        <v>0</v>
      </c>
      <c r="BJ188" s="19" t="s">
        <v>85</v>
      </c>
      <c r="BK188" s="216">
        <f>ROUND(I188*H188,2)</f>
        <v>0</v>
      </c>
      <c r="BL188" s="19" t="s">
        <v>149</v>
      </c>
      <c r="BM188" s="215" t="s">
        <v>512</v>
      </c>
    </row>
    <row r="189" s="2" customFormat="1">
      <c r="A189" s="40"/>
      <c r="B189" s="41"/>
      <c r="C189" s="42"/>
      <c r="D189" s="217" t="s">
        <v>135</v>
      </c>
      <c r="E189" s="42"/>
      <c r="F189" s="218" t="s">
        <v>513</v>
      </c>
      <c r="G189" s="42"/>
      <c r="H189" s="42"/>
      <c r="I189" s="219"/>
      <c r="J189" s="42"/>
      <c r="K189" s="42"/>
      <c r="L189" s="46"/>
      <c r="M189" s="220"/>
      <c r="N189" s="221"/>
      <c r="O189" s="86"/>
      <c r="P189" s="86"/>
      <c r="Q189" s="86"/>
      <c r="R189" s="86"/>
      <c r="S189" s="86"/>
      <c r="T189" s="87"/>
      <c r="U189" s="40"/>
      <c r="V189" s="40"/>
      <c r="W189" s="40"/>
      <c r="X189" s="40"/>
      <c r="Y189" s="40"/>
      <c r="Z189" s="40"/>
      <c r="AA189" s="40"/>
      <c r="AB189" s="40"/>
      <c r="AC189" s="40"/>
      <c r="AD189" s="40"/>
      <c r="AE189" s="40"/>
      <c r="AT189" s="19" t="s">
        <v>135</v>
      </c>
      <c r="AU189" s="19" t="s">
        <v>87</v>
      </c>
    </row>
    <row r="190" s="2" customFormat="1">
      <c r="A190" s="40"/>
      <c r="B190" s="41"/>
      <c r="C190" s="42"/>
      <c r="D190" s="217" t="s">
        <v>415</v>
      </c>
      <c r="E190" s="42"/>
      <c r="F190" s="222" t="s">
        <v>485</v>
      </c>
      <c r="G190" s="42"/>
      <c r="H190" s="42"/>
      <c r="I190" s="219"/>
      <c r="J190" s="42"/>
      <c r="K190" s="42"/>
      <c r="L190" s="46"/>
      <c r="M190" s="220"/>
      <c r="N190" s="221"/>
      <c r="O190" s="86"/>
      <c r="P190" s="86"/>
      <c r="Q190" s="86"/>
      <c r="R190" s="86"/>
      <c r="S190" s="86"/>
      <c r="T190" s="87"/>
      <c r="U190" s="40"/>
      <c r="V190" s="40"/>
      <c r="W190" s="40"/>
      <c r="X190" s="40"/>
      <c r="Y190" s="40"/>
      <c r="Z190" s="40"/>
      <c r="AA190" s="40"/>
      <c r="AB190" s="40"/>
      <c r="AC190" s="40"/>
      <c r="AD190" s="40"/>
      <c r="AE190" s="40"/>
      <c r="AT190" s="19" t="s">
        <v>415</v>
      </c>
      <c r="AU190" s="19" t="s">
        <v>87</v>
      </c>
    </row>
    <row r="191" s="13" customFormat="1">
      <c r="A191" s="13"/>
      <c r="B191" s="231"/>
      <c r="C191" s="232"/>
      <c r="D191" s="217" t="s">
        <v>417</v>
      </c>
      <c r="E191" s="233" t="s">
        <v>21</v>
      </c>
      <c r="F191" s="234" t="s">
        <v>514</v>
      </c>
      <c r="G191" s="232"/>
      <c r="H191" s="233" t="s">
        <v>21</v>
      </c>
      <c r="I191" s="235"/>
      <c r="J191" s="232"/>
      <c r="K191" s="232"/>
      <c r="L191" s="236"/>
      <c r="M191" s="237"/>
      <c r="N191" s="238"/>
      <c r="O191" s="238"/>
      <c r="P191" s="238"/>
      <c r="Q191" s="238"/>
      <c r="R191" s="238"/>
      <c r="S191" s="238"/>
      <c r="T191" s="239"/>
      <c r="U191" s="13"/>
      <c r="V191" s="13"/>
      <c r="W191" s="13"/>
      <c r="X191" s="13"/>
      <c r="Y191" s="13"/>
      <c r="Z191" s="13"/>
      <c r="AA191" s="13"/>
      <c r="AB191" s="13"/>
      <c r="AC191" s="13"/>
      <c r="AD191" s="13"/>
      <c r="AE191" s="13"/>
      <c r="AT191" s="240" t="s">
        <v>417</v>
      </c>
      <c r="AU191" s="240" t="s">
        <v>87</v>
      </c>
      <c r="AV191" s="13" t="s">
        <v>85</v>
      </c>
      <c r="AW191" s="13" t="s">
        <v>38</v>
      </c>
      <c r="AX191" s="13" t="s">
        <v>77</v>
      </c>
      <c r="AY191" s="240" t="s">
        <v>129</v>
      </c>
    </row>
    <row r="192" s="14" customFormat="1">
      <c r="A192" s="14"/>
      <c r="B192" s="241"/>
      <c r="C192" s="242"/>
      <c r="D192" s="217" t="s">
        <v>417</v>
      </c>
      <c r="E192" s="243" t="s">
        <v>345</v>
      </c>
      <c r="F192" s="244" t="s">
        <v>515</v>
      </c>
      <c r="G192" s="242"/>
      <c r="H192" s="245">
        <v>24</v>
      </c>
      <c r="I192" s="246"/>
      <c r="J192" s="242"/>
      <c r="K192" s="242"/>
      <c r="L192" s="247"/>
      <c r="M192" s="248"/>
      <c r="N192" s="249"/>
      <c r="O192" s="249"/>
      <c r="P192" s="249"/>
      <c r="Q192" s="249"/>
      <c r="R192" s="249"/>
      <c r="S192" s="249"/>
      <c r="T192" s="250"/>
      <c r="U192" s="14"/>
      <c r="V192" s="14"/>
      <c r="W192" s="14"/>
      <c r="X192" s="14"/>
      <c r="Y192" s="14"/>
      <c r="Z192" s="14"/>
      <c r="AA192" s="14"/>
      <c r="AB192" s="14"/>
      <c r="AC192" s="14"/>
      <c r="AD192" s="14"/>
      <c r="AE192" s="14"/>
      <c r="AT192" s="251" t="s">
        <v>417</v>
      </c>
      <c r="AU192" s="251" t="s">
        <v>87</v>
      </c>
      <c r="AV192" s="14" t="s">
        <v>87</v>
      </c>
      <c r="AW192" s="14" t="s">
        <v>38</v>
      </c>
      <c r="AX192" s="14" t="s">
        <v>85</v>
      </c>
      <c r="AY192" s="251" t="s">
        <v>129</v>
      </c>
    </row>
    <row r="193" s="2" customFormat="1" ht="16.5" customHeight="1">
      <c r="A193" s="40"/>
      <c r="B193" s="41"/>
      <c r="C193" s="204" t="s">
        <v>222</v>
      </c>
      <c r="D193" s="204" t="s">
        <v>130</v>
      </c>
      <c r="E193" s="205" t="s">
        <v>516</v>
      </c>
      <c r="F193" s="206" t="s">
        <v>517</v>
      </c>
      <c r="G193" s="207" t="s">
        <v>324</v>
      </c>
      <c r="H193" s="208">
        <v>6</v>
      </c>
      <c r="I193" s="209"/>
      <c r="J193" s="210">
        <f>ROUND(I193*H193,2)</f>
        <v>0</v>
      </c>
      <c r="K193" s="206" t="s">
        <v>434</v>
      </c>
      <c r="L193" s="46"/>
      <c r="M193" s="211" t="s">
        <v>21</v>
      </c>
      <c r="N193" s="212" t="s">
        <v>48</v>
      </c>
      <c r="O193" s="86"/>
      <c r="P193" s="213">
        <f>O193*H193</f>
        <v>0</v>
      </c>
      <c r="Q193" s="213">
        <v>0.00055000000000000003</v>
      </c>
      <c r="R193" s="213">
        <f>Q193*H193</f>
        <v>0.0033</v>
      </c>
      <c r="S193" s="213">
        <v>0</v>
      </c>
      <c r="T193" s="214">
        <f>S193*H193</f>
        <v>0</v>
      </c>
      <c r="U193" s="40"/>
      <c r="V193" s="40"/>
      <c r="W193" s="40"/>
      <c r="X193" s="40"/>
      <c r="Y193" s="40"/>
      <c r="Z193" s="40"/>
      <c r="AA193" s="40"/>
      <c r="AB193" s="40"/>
      <c r="AC193" s="40"/>
      <c r="AD193" s="40"/>
      <c r="AE193" s="40"/>
      <c r="AR193" s="215" t="s">
        <v>149</v>
      </c>
      <c r="AT193" s="215" t="s">
        <v>130</v>
      </c>
      <c r="AU193" s="215" t="s">
        <v>87</v>
      </c>
      <c r="AY193" s="19" t="s">
        <v>129</v>
      </c>
      <c r="BE193" s="216">
        <f>IF(N193="základní",J193,0)</f>
        <v>0</v>
      </c>
      <c r="BF193" s="216">
        <f>IF(N193="snížená",J193,0)</f>
        <v>0</v>
      </c>
      <c r="BG193" s="216">
        <f>IF(N193="zákl. přenesená",J193,0)</f>
        <v>0</v>
      </c>
      <c r="BH193" s="216">
        <f>IF(N193="sníž. přenesená",J193,0)</f>
        <v>0</v>
      </c>
      <c r="BI193" s="216">
        <f>IF(N193="nulová",J193,0)</f>
        <v>0</v>
      </c>
      <c r="BJ193" s="19" t="s">
        <v>85</v>
      </c>
      <c r="BK193" s="216">
        <f>ROUND(I193*H193,2)</f>
        <v>0</v>
      </c>
      <c r="BL193" s="19" t="s">
        <v>149</v>
      </c>
      <c r="BM193" s="215" t="s">
        <v>518</v>
      </c>
    </row>
    <row r="194" s="2" customFormat="1">
      <c r="A194" s="40"/>
      <c r="B194" s="41"/>
      <c r="C194" s="42"/>
      <c r="D194" s="217" t="s">
        <v>135</v>
      </c>
      <c r="E194" s="42"/>
      <c r="F194" s="218" t="s">
        <v>519</v>
      </c>
      <c r="G194" s="42"/>
      <c r="H194" s="42"/>
      <c r="I194" s="219"/>
      <c r="J194" s="42"/>
      <c r="K194" s="42"/>
      <c r="L194" s="46"/>
      <c r="M194" s="220"/>
      <c r="N194" s="221"/>
      <c r="O194" s="86"/>
      <c r="P194" s="86"/>
      <c r="Q194" s="86"/>
      <c r="R194" s="86"/>
      <c r="S194" s="86"/>
      <c r="T194" s="87"/>
      <c r="U194" s="40"/>
      <c r="V194" s="40"/>
      <c r="W194" s="40"/>
      <c r="X194" s="40"/>
      <c r="Y194" s="40"/>
      <c r="Z194" s="40"/>
      <c r="AA194" s="40"/>
      <c r="AB194" s="40"/>
      <c r="AC194" s="40"/>
      <c r="AD194" s="40"/>
      <c r="AE194" s="40"/>
      <c r="AT194" s="19" t="s">
        <v>135</v>
      </c>
      <c r="AU194" s="19" t="s">
        <v>87</v>
      </c>
    </row>
    <row r="195" s="2" customFormat="1">
      <c r="A195" s="40"/>
      <c r="B195" s="41"/>
      <c r="C195" s="42"/>
      <c r="D195" s="217" t="s">
        <v>415</v>
      </c>
      <c r="E195" s="42"/>
      <c r="F195" s="222" t="s">
        <v>485</v>
      </c>
      <c r="G195" s="42"/>
      <c r="H195" s="42"/>
      <c r="I195" s="219"/>
      <c r="J195" s="42"/>
      <c r="K195" s="42"/>
      <c r="L195" s="46"/>
      <c r="M195" s="220"/>
      <c r="N195" s="221"/>
      <c r="O195" s="86"/>
      <c r="P195" s="86"/>
      <c r="Q195" s="86"/>
      <c r="R195" s="86"/>
      <c r="S195" s="86"/>
      <c r="T195" s="87"/>
      <c r="U195" s="40"/>
      <c r="V195" s="40"/>
      <c r="W195" s="40"/>
      <c r="X195" s="40"/>
      <c r="Y195" s="40"/>
      <c r="Z195" s="40"/>
      <c r="AA195" s="40"/>
      <c r="AB195" s="40"/>
      <c r="AC195" s="40"/>
      <c r="AD195" s="40"/>
      <c r="AE195" s="40"/>
      <c r="AT195" s="19" t="s">
        <v>415</v>
      </c>
      <c r="AU195" s="19" t="s">
        <v>87</v>
      </c>
    </row>
    <row r="196" s="13" customFormat="1">
      <c r="A196" s="13"/>
      <c r="B196" s="231"/>
      <c r="C196" s="232"/>
      <c r="D196" s="217" t="s">
        <v>417</v>
      </c>
      <c r="E196" s="233" t="s">
        <v>21</v>
      </c>
      <c r="F196" s="234" t="s">
        <v>520</v>
      </c>
      <c r="G196" s="232"/>
      <c r="H196" s="233" t="s">
        <v>21</v>
      </c>
      <c r="I196" s="235"/>
      <c r="J196" s="232"/>
      <c r="K196" s="232"/>
      <c r="L196" s="236"/>
      <c r="M196" s="237"/>
      <c r="N196" s="238"/>
      <c r="O196" s="238"/>
      <c r="P196" s="238"/>
      <c r="Q196" s="238"/>
      <c r="R196" s="238"/>
      <c r="S196" s="238"/>
      <c r="T196" s="239"/>
      <c r="U196" s="13"/>
      <c r="V196" s="13"/>
      <c r="W196" s="13"/>
      <c r="X196" s="13"/>
      <c r="Y196" s="13"/>
      <c r="Z196" s="13"/>
      <c r="AA196" s="13"/>
      <c r="AB196" s="13"/>
      <c r="AC196" s="13"/>
      <c r="AD196" s="13"/>
      <c r="AE196" s="13"/>
      <c r="AT196" s="240" t="s">
        <v>417</v>
      </c>
      <c r="AU196" s="240" t="s">
        <v>87</v>
      </c>
      <c r="AV196" s="13" t="s">
        <v>85</v>
      </c>
      <c r="AW196" s="13" t="s">
        <v>38</v>
      </c>
      <c r="AX196" s="13" t="s">
        <v>77</v>
      </c>
      <c r="AY196" s="240" t="s">
        <v>129</v>
      </c>
    </row>
    <row r="197" s="14" customFormat="1">
      <c r="A197" s="14"/>
      <c r="B197" s="241"/>
      <c r="C197" s="242"/>
      <c r="D197" s="217" t="s">
        <v>417</v>
      </c>
      <c r="E197" s="243" t="s">
        <v>341</v>
      </c>
      <c r="F197" s="244" t="s">
        <v>521</v>
      </c>
      <c r="G197" s="242"/>
      <c r="H197" s="245">
        <v>6</v>
      </c>
      <c r="I197" s="246"/>
      <c r="J197" s="242"/>
      <c r="K197" s="242"/>
      <c r="L197" s="247"/>
      <c r="M197" s="248"/>
      <c r="N197" s="249"/>
      <c r="O197" s="249"/>
      <c r="P197" s="249"/>
      <c r="Q197" s="249"/>
      <c r="R197" s="249"/>
      <c r="S197" s="249"/>
      <c r="T197" s="250"/>
      <c r="U197" s="14"/>
      <c r="V197" s="14"/>
      <c r="W197" s="14"/>
      <c r="X197" s="14"/>
      <c r="Y197" s="14"/>
      <c r="Z197" s="14"/>
      <c r="AA197" s="14"/>
      <c r="AB197" s="14"/>
      <c r="AC197" s="14"/>
      <c r="AD197" s="14"/>
      <c r="AE197" s="14"/>
      <c r="AT197" s="251" t="s">
        <v>417</v>
      </c>
      <c r="AU197" s="251" t="s">
        <v>87</v>
      </c>
      <c r="AV197" s="14" t="s">
        <v>87</v>
      </c>
      <c r="AW197" s="14" t="s">
        <v>38</v>
      </c>
      <c r="AX197" s="14" t="s">
        <v>85</v>
      </c>
      <c r="AY197" s="251" t="s">
        <v>129</v>
      </c>
    </row>
    <row r="198" s="2" customFormat="1" ht="16.5" customHeight="1">
      <c r="A198" s="40"/>
      <c r="B198" s="41"/>
      <c r="C198" s="204" t="s">
        <v>227</v>
      </c>
      <c r="D198" s="204" t="s">
        <v>130</v>
      </c>
      <c r="E198" s="205" t="s">
        <v>522</v>
      </c>
      <c r="F198" s="206" t="s">
        <v>523</v>
      </c>
      <c r="G198" s="207" t="s">
        <v>305</v>
      </c>
      <c r="H198" s="208">
        <v>11.162000000000001</v>
      </c>
      <c r="I198" s="209"/>
      <c r="J198" s="210">
        <f>ROUND(I198*H198,2)</f>
        <v>0</v>
      </c>
      <c r="K198" s="206" t="s">
        <v>21</v>
      </c>
      <c r="L198" s="46"/>
      <c r="M198" s="211" t="s">
        <v>21</v>
      </c>
      <c r="N198" s="212" t="s">
        <v>48</v>
      </c>
      <c r="O198" s="86"/>
      <c r="P198" s="213">
        <f>O198*H198</f>
        <v>0</v>
      </c>
      <c r="Q198" s="213">
        <v>0</v>
      </c>
      <c r="R198" s="213">
        <f>Q198*H198</f>
        <v>0</v>
      </c>
      <c r="S198" s="213">
        <v>2.8500000000000001</v>
      </c>
      <c r="T198" s="214">
        <f>S198*H198</f>
        <v>31.811700000000002</v>
      </c>
      <c r="U198" s="40"/>
      <c r="V198" s="40"/>
      <c r="W198" s="40"/>
      <c r="X198" s="40"/>
      <c r="Y198" s="40"/>
      <c r="Z198" s="40"/>
      <c r="AA198" s="40"/>
      <c r="AB198" s="40"/>
      <c r="AC198" s="40"/>
      <c r="AD198" s="40"/>
      <c r="AE198" s="40"/>
      <c r="AR198" s="215" t="s">
        <v>149</v>
      </c>
      <c r="AT198" s="215" t="s">
        <v>130</v>
      </c>
      <c r="AU198" s="215" t="s">
        <v>87</v>
      </c>
      <c r="AY198" s="19" t="s">
        <v>129</v>
      </c>
      <c r="BE198" s="216">
        <f>IF(N198="základní",J198,0)</f>
        <v>0</v>
      </c>
      <c r="BF198" s="216">
        <f>IF(N198="snížená",J198,0)</f>
        <v>0</v>
      </c>
      <c r="BG198" s="216">
        <f>IF(N198="zákl. přenesená",J198,0)</f>
        <v>0</v>
      </c>
      <c r="BH198" s="216">
        <f>IF(N198="sníž. přenesená",J198,0)</f>
        <v>0</v>
      </c>
      <c r="BI198" s="216">
        <f>IF(N198="nulová",J198,0)</f>
        <v>0</v>
      </c>
      <c r="BJ198" s="19" t="s">
        <v>85</v>
      </c>
      <c r="BK198" s="216">
        <f>ROUND(I198*H198,2)</f>
        <v>0</v>
      </c>
      <c r="BL198" s="19" t="s">
        <v>149</v>
      </c>
      <c r="BM198" s="215" t="s">
        <v>524</v>
      </c>
    </row>
    <row r="199" s="2" customFormat="1">
      <c r="A199" s="40"/>
      <c r="B199" s="41"/>
      <c r="C199" s="42"/>
      <c r="D199" s="217" t="s">
        <v>135</v>
      </c>
      <c r="E199" s="42"/>
      <c r="F199" s="218" t="s">
        <v>525</v>
      </c>
      <c r="G199" s="42"/>
      <c r="H199" s="42"/>
      <c r="I199" s="219"/>
      <c r="J199" s="42"/>
      <c r="K199" s="42"/>
      <c r="L199" s="46"/>
      <c r="M199" s="220"/>
      <c r="N199" s="221"/>
      <c r="O199" s="86"/>
      <c r="P199" s="86"/>
      <c r="Q199" s="86"/>
      <c r="R199" s="86"/>
      <c r="S199" s="86"/>
      <c r="T199" s="87"/>
      <c r="U199" s="40"/>
      <c r="V199" s="40"/>
      <c r="W199" s="40"/>
      <c r="X199" s="40"/>
      <c r="Y199" s="40"/>
      <c r="Z199" s="40"/>
      <c r="AA199" s="40"/>
      <c r="AB199" s="40"/>
      <c r="AC199" s="40"/>
      <c r="AD199" s="40"/>
      <c r="AE199" s="40"/>
      <c r="AT199" s="19" t="s">
        <v>135</v>
      </c>
      <c r="AU199" s="19" t="s">
        <v>87</v>
      </c>
    </row>
    <row r="200" s="2" customFormat="1">
      <c r="A200" s="40"/>
      <c r="B200" s="41"/>
      <c r="C200" s="42"/>
      <c r="D200" s="217" t="s">
        <v>415</v>
      </c>
      <c r="E200" s="42"/>
      <c r="F200" s="222" t="s">
        <v>526</v>
      </c>
      <c r="G200" s="42"/>
      <c r="H200" s="42"/>
      <c r="I200" s="219"/>
      <c r="J200" s="42"/>
      <c r="K200" s="42"/>
      <c r="L200" s="46"/>
      <c r="M200" s="220"/>
      <c r="N200" s="221"/>
      <c r="O200" s="86"/>
      <c r="P200" s="86"/>
      <c r="Q200" s="86"/>
      <c r="R200" s="86"/>
      <c r="S200" s="86"/>
      <c r="T200" s="87"/>
      <c r="U200" s="40"/>
      <c r="V200" s="40"/>
      <c r="W200" s="40"/>
      <c r="X200" s="40"/>
      <c r="Y200" s="40"/>
      <c r="Z200" s="40"/>
      <c r="AA200" s="40"/>
      <c r="AB200" s="40"/>
      <c r="AC200" s="40"/>
      <c r="AD200" s="40"/>
      <c r="AE200" s="40"/>
      <c r="AT200" s="19" t="s">
        <v>415</v>
      </c>
      <c r="AU200" s="19" t="s">
        <v>87</v>
      </c>
    </row>
    <row r="201" s="13" customFormat="1">
      <c r="A201" s="13"/>
      <c r="B201" s="231"/>
      <c r="C201" s="232"/>
      <c r="D201" s="217" t="s">
        <v>417</v>
      </c>
      <c r="E201" s="233" t="s">
        <v>21</v>
      </c>
      <c r="F201" s="234" t="s">
        <v>418</v>
      </c>
      <c r="G201" s="232"/>
      <c r="H201" s="233" t="s">
        <v>21</v>
      </c>
      <c r="I201" s="235"/>
      <c r="J201" s="232"/>
      <c r="K201" s="232"/>
      <c r="L201" s="236"/>
      <c r="M201" s="237"/>
      <c r="N201" s="238"/>
      <c r="O201" s="238"/>
      <c r="P201" s="238"/>
      <c r="Q201" s="238"/>
      <c r="R201" s="238"/>
      <c r="S201" s="238"/>
      <c r="T201" s="239"/>
      <c r="U201" s="13"/>
      <c r="V201" s="13"/>
      <c r="W201" s="13"/>
      <c r="X201" s="13"/>
      <c r="Y201" s="13"/>
      <c r="Z201" s="13"/>
      <c r="AA201" s="13"/>
      <c r="AB201" s="13"/>
      <c r="AC201" s="13"/>
      <c r="AD201" s="13"/>
      <c r="AE201" s="13"/>
      <c r="AT201" s="240" t="s">
        <v>417</v>
      </c>
      <c r="AU201" s="240" t="s">
        <v>87</v>
      </c>
      <c r="AV201" s="13" t="s">
        <v>85</v>
      </c>
      <c r="AW201" s="13" t="s">
        <v>38</v>
      </c>
      <c r="AX201" s="13" t="s">
        <v>77</v>
      </c>
      <c r="AY201" s="240" t="s">
        <v>129</v>
      </c>
    </row>
    <row r="202" s="14" customFormat="1">
      <c r="A202" s="14"/>
      <c r="B202" s="241"/>
      <c r="C202" s="242"/>
      <c r="D202" s="217" t="s">
        <v>417</v>
      </c>
      <c r="E202" s="243" t="s">
        <v>21</v>
      </c>
      <c r="F202" s="244" t="s">
        <v>527</v>
      </c>
      <c r="G202" s="242"/>
      <c r="H202" s="245">
        <v>0.79800000000000004</v>
      </c>
      <c r="I202" s="246"/>
      <c r="J202" s="242"/>
      <c r="K202" s="242"/>
      <c r="L202" s="247"/>
      <c r="M202" s="248"/>
      <c r="N202" s="249"/>
      <c r="O202" s="249"/>
      <c r="P202" s="249"/>
      <c r="Q202" s="249"/>
      <c r="R202" s="249"/>
      <c r="S202" s="249"/>
      <c r="T202" s="250"/>
      <c r="U202" s="14"/>
      <c r="V202" s="14"/>
      <c r="W202" s="14"/>
      <c r="X202" s="14"/>
      <c r="Y202" s="14"/>
      <c r="Z202" s="14"/>
      <c r="AA202" s="14"/>
      <c r="AB202" s="14"/>
      <c r="AC202" s="14"/>
      <c r="AD202" s="14"/>
      <c r="AE202" s="14"/>
      <c r="AT202" s="251" t="s">
        <v>417</v>
      </c>
      <c r="AU202" s="251" t="s">
        <v>87</v>
      </c>
      <c r="AV202" s="14" t="s">
        <v>87</v>
      </c>
      <c r="AW202" s="14" t="s">
        <v>38</v>
      </c>
      <c r="AX202" s="14" t="s">
        <v>77</v>
      </c>
      <c r="AY202" s="251" t="s">
        <v>129</v>
      </c>
    </row>
    <row r="203" s="14" customFormat="1">
      <c r="A203" s="14"/>
      <c r="B203" s="241"/>
      <c r="C203" s="242"/>
      <c r="D203" s="217" t="s">
        <v>417</v>
      </c>
      <c r="E203" s="243" t="s">
        <v>21</v>
      </c>
      <c r="F203" s="244" t="s">
        <v>528</v>
      </c>
      <c r="G203" s="242"/>
      <c r="H203" s="245">
        <v>3.8100000000000001</v>
      </c>
      <c r="I203" s="246"/>
      <c r="J203" s="242"/>
      <c r="K203" s="242"/>
      <c r="L203" s="247"/>
      <c r="M203" s="248"/>
      <c r="N203" s="249"/>
      <c r="O203" s="249"/>
      <c r="P203" s="249"/>
      <c r="Q203" s="249"/>
      <c r="R203" s="249"/>
      <c r="S203" s="249"/>
      <c r="T203" s="250"/>
      <c r="U203" s="14"/>
      <c r="V203" s="14"/>
      <c r="W203" s="14"/>
      <c r="X203" s="14"/>
      <c r="Y203" s="14"/>
      <c r="Z203" s="14"/>
      <c r="AA203" s="14"/>
      <c r="AB203" s="14"/>
      <c r="AC203" s="14"/>
      <c r="AD203" s="14"/>
      <c r="AE203" s="14"/>
      <c r="AT203" s="251" t="s">
        <v>417</v>
      </c>
      <c r="AU203" s="251" t="s">
        <v>87</v>
      </c>
      <c r="AV203" s="14" t="s">
        <v>87</v>
      </c>
      <c r="AW203" s="14" t="s">
        <v>38</v>
      </c>
      <c r="AX203" s="14" t="s">
        <v>77</v>
      </c>
      <c r="AY203" s="251" t="s">
        <v>129</v>
      </c>
    </row>
    <row r="204" s="14" customFormat="1">
      <c r="A204" s="14"/>
      <c r="B204" s="241"/>
      <c r="C204" s="242"/>
      <c r="D204" s="217" t="s">
        <v>417</v>
      </c>
      <c r="E204" s="243" t="s">
        <v>21</v>
      </c>
      <c r="F204" s="244" t="s">
        <v>529</v>
      </c>
      <c r="G204" s="242"/>
      <c r="H204" s="245">
        <v>3.8100000000000001</v>
      </c>
      <c r="I204" s="246"/>
      <c r="J204" s="242"/>
      <c r="K204" s="242"/>
      <c r="L204" s="247"/>
      <c r="M204" s="248"/>
      <c r="N204" s="249"/>
      <c r="O204" s="249"/>
      <c r="P204" s="249"/>
      <c r="Q204" s="249"/>
      <c r="R204" s="249"/>
      <c r="S204" s="249"/>
      <c r="T204" s="250"/>
      <c r="U204" s="14"/>
      <c r="V204" s="14"/>
      <c r="W204" s="14"/>
      <c r="X204" s="14"/>
      <c r="Y204" s="14"/>
      <c r="Z204" s="14"/>
      <c r="AA204" s="14"/>
      <c r="AB204" s="14"/>
      <c r="AC204" s="14"/>
      <c r="AD204" s="14"/>
      <c r="AE204" s="14"/>
      <c r="AT204" s="251" t="s">
        <v>417</v>
      </c>
      <c r="AU204" s="251" t="s">
        <v>87</v>
      </c>
      <c r="AV204" s="14" t="s">
        <v>87</v>
      </c>
      <c r="AW204" s="14" t="s">
        <v>38</v>
      </c>
      <c r="AX204" s="14" t="s">
        <v>77</v>
      </c>
      <c r="AY204" s="251" t="s">
        <v>129</v>
      </c>
    </row>
    <row r="205" s="14" customFormat="1">
      <c r="A205" s="14"/>
      <c r="B205" s="241"/>
      <c r="C205" s="242"/>
      <c r="D205" s="217" t="s">
        <v>417</v>
      </c>
      <c r="E205" s="243" t="s">
        <v>21</v>
      </c>
      <c r="F205" s="244" t="s">
        <v>530</v>
      </c>
      <c r="G205" s="242"/>
      <c r="H205" s="245">
        <v>0.32000000000000001</v>
      </c>
      <c r="I205" s="246"/>
      <c r="J205" s="242"/>
      <c r="K205" s="242"/>
      <c r="L205" s="247"/>
      <c r="M205" s="248"/>
      <c r="N205" s="249"/>
      <c r="O205" s="249"/>
      <c r="P205" s="249"/>
      <c r="Q205" s="249"/>
      <c r="R205" s="249"/>
      <c r="S205" s="249"/>
      <c r="T205" s="250"/>
      <c r="U205" s="14"/>
      <c r="V205" s="14"/>
      <c r="W205" s="14"/>
      <c r="X205" s="14"/>
      <c r="Y205" s="14"/>
      <c r="Z205" s="14"/>
      <c r="AA205" s="14"/>
      <c r="AB205" s="14"/>
      <c r="AC205" s="14"/>
      <c r="AD205" s="14"/>
      <c r="AE205" s="14"/>
      <c r="AT205" s="251" t="s">
        <v>417</v>
      </c>
      <c r="AU205" s="251" t="s">
        <v>87</v>
      </c>
      <c r="AV205" s="14" t="s">
        <v>87</v>
      </c>
      <c r="AW205" s="14" t="s">
        <v>38</v>
      </c>
      <c r="AX205" s="14" t="s">
        <v>77</v>
      </c>
      <c r="AY205" s="251" t="s">
        <v>129</v>
      </c>
    </row>
    <row r="206" s="14" customFormat="1">
      <c r="A206" s="14"/>
      <c r="B206" s="241"/>
      <c r="C206" s="242"/>
      <c r="D206" s="217" t="s">
        <v>417</v>
      </c>
      <c r="E206" s="243" t="s">
        <v>21</v>
      </c>
      <c r="F206" s="244" t="s">
        <v>419</v>
      </c>
      <c r="G206" s="242"/>
      <c r="H206" s="245">
        <v>1.448</v>
      </c>
      <c r="I206" s="246"/>
      <c r="J206" s="242"/>
      <c r="K206" s="242"/>
      <c r="L206" s="247"/>
      <c r="M206" s="248"/>
      <c r="N206" s="249"/>
      <c r="O206" s="249"/>
      <c r="P206" s="249"/>
      <c r="Q206" s="249"/>
      <c r="R206" s="249"/>
      <c r="S206" s="249"/>
      <c r="T206" s="250"/>
      <c r="U206" s="14"/>
      <c r="V206" s="14"/>
      <c r="W206" s="14"/>
      <c r="X206" s="14"/>
      <c r="Y206" s="14"/>
      <c r="Z206" s="14"/>
      <c r="AA206" s="14"/>
      <c r="AB206" s="14"/>
      <c r="AC206" s="14"/>
      <c r="AD206" s="14"/>
      <c r="AE206" s="14"/>
      <c r="AT206" s="251" t="s">
        <v>417</v>
      </c>
      <c r="AU206" s="251" t="s">
        <v>87</v>
      </c>
      <c r="AV206" s="14" t="s">
        <v>87</v>
      </c>
      <c r="AW206" s="14" t="s">
        <v>38</v>
      </c>
      <c r="AX206" s="14" t="s">
        <v>77</v>
      </c>
      <c r="AY206" s="251" t="s">
        <v>129</v>
      </c>
    </row>
    <row r="207" s="14" customFormat="1">
      <c r="A207" s="14"/>
      <c r="B207" s="241"/>
      <c r="C207" s="242"/>
      <c r="D207" s="217" t="s">
        <v>417</v>
      </c>
      <c r="E207" s="243" t="s">
        <v>21</v>
      </c>
      <c r="F207" s="244" t="s">
        <v>531</v>
      </c>
      <c r="G207" s="242"/>
      <c r="H207" s="245">
        <v>0.75600000000000001</v>
      </c>
      <c r="I207" s="246"/>
      <c r="J207" s="242"/>
      <c r="K207" s="242"/>
      <c r="L207" s="247"/>
      <c r="M207" s="248"/>
      <c r="N207" s="249"/>
      <c r="O207" s="249"/>
      <c r="P207" s="249"/>
      <c r="Q207" s="249"/>
      <c r="R207" s="249"/>
      <c r="S207" s="249"/>
      <c r="T207" s="250"/>
      <c r="U207" s="14"/>
      <c r="V207" s="14"/>
      <c r="W207" s="14"/>
      <c r="X207" s="14"/>
      <c r="Y207" s="14"/>
      <c r="Z207" s="14"/>
      <c r="AA207" s="14"/>
      <c r="AB207" s="14"/>
      <c r="AC207" s="14"/>
      <c r="AD207" s="14"/>
      <c r="AE207" s="14"/>
      <c r="AT207" s="251" t="s">
        <v>417</v>
      </c>
      <c r="AU207" s="251" t="s">
        <v>87</v>
      </c>
      <c r="AV207" s="14" t="s">
        <v>87</v>
      </c>
      <c r="AW207" s="14" t="s">
        <v>38</v>
      </c>
      <c r="AX207" s="14" t="s">
        <v>77</v>
      </c>
      <c r="AY207" s="251" t="s">
        <v>129</v>
      </c>
    </row>
    <row r="208" s="13" customFormat="1">
      <c r="A208" s="13"/>
      <c r="B208" s="231"/>
      <c r="C208" s="232"/>
      <c r="D208" s="217" t="s">
        <v>417</v>
      </c>
      <c r="E208" s="233" t="s">
        <v>21</v>
      </c>
      <c r="F208" s="234" t="s">
        <v>532</v>
      </c>
      <c r="G208" s="232"/>
      <c r="H208" s="233" t="s">
        <v>21</v>
      </c>
      <c r="I208" s="235"/>
      <c r="J208" s="232"/>
      <c r="K208" s="232"/>
      <c r="L208" s="236"/>
      <c r="M208" s="237"/>
      <c r="N208" s="238"/>
      <c r="O208" s="238"/>
      <c r="P208" s="238"/>
      <c r="Q208" s="238"/>
      <c r="R208" s="238"/>
      <c r="S208" s="238"/>
      <c r="T208" s="239"/>
      <c r="U208" s="13"/>
      <c r="V208" s="13"/>
      <c r="W208" s="13"/>
      <c r="X208" s="13"/>
      <c r="Y208" s="13"/>
      <c r="Z208" s="13"/>
      <c r="AA208" s="13"/>
      <c r="AB208" s="13"/>
      <c r="AC208" s="13"/>
      <c r="AD208" s="13"/>
      <c r="AE208" s="13"/>
      <c r="AT208" s="240" t="s">
        <v>417</v>
      </c>
      <c r="AU208" s="240" t="s">
        <v>87</v>
      </c>
      <c r="AV208" s="13" t="s">
        <v>85</v>
      </c>
      <c r="AW208" s="13" t="s">
        <v>38</v>
      </c>
      <c r="AX208" s="13" t="s">
        <v>77</v>
      </c>
      <c r="AY208" s="240" t="s">
        <v>129</v>
      </c>
    </row>
    <row r="209" s="14" customFormat="1">
      <c r="A209" s="14"/>
      <c r="B209" s="241"/>
      <c r="C209" s="242"/>
      <c r="D209" s="217" t="s">
        <v>417</v>
      </c>
      <c r="E209" s="243" t="s">
        <v>21</v>
      </c>
      <c r="F209" s="244" t="s">
        <v>533</v>
      </c>
      <c r="G209" s="242"/>
      <c r="H209" s="245">
        <v>0.22</v>
      </c>
      <c r="I209" s="246"/>
      <c r="J209" s="242"/>
      <c r="K209" s="242"/>
      <c r="L209" s="247"/>
      <c r="M209" s="248"/>
      <c r="N209" s="249"/>
      <c r="O209" s="249"/>
      <c r="P209" s="249"/>
      <c r="Q209" s="249"/>
      <c r="R209" s="249"/>
      <c r="S209" s="249"/>
      <c r="T209" s="250"/>
      <c r="U209" s="14"/>
      <c r="V209" s="14"/>
      <c r="W209" s="14"/>
      <c r="X209" s="14"/>
      <c r="Y209" s="14"/>
      <c r="Z209" s="14"/>
      <c r="AA209" s="14"/>
      <c r="AB209" s="14"/>
      <c r="AC209" s="14"/>
      <c r="AD209" s="14"/>
      <c r="AE209" s="14"/>
      <c r="AT209" s="251" t="s">
        <v>417</v>
      </c>
      <c r="AU209" s="251" t="s">
        <v>87</v>
      </c>
      <c r="AV209" s="14" t="s">
        <v>87</v>
      </c>
      <c r="AW209" s="14" t="s">
        <v>38</v>
      </c>
      <c r="AX209" s="14" t="s">
        <v>77</v>
      </c>
      <c r="AY209" s="251" t="s">
        <v>129</v>
      </c>
    </row>
    <row r="210" s="15" customFormat="1">
      <c r="A210" s="15"/>
      <c r="B210" s="252"/>
      <c r="C210" s="253"/>
      <c r="D210" s="217" t="s">
        <v>417</v>
      </c>
      <c r="E210" s="254" t="s">
        <v>303</v>
      </c>
      <c r="F210" s="255" t="s">
        <v>424</v>
      </c>
      <c r="G210" s="253"/>
      <c r="H210" s="256">
        <v>11.162000000000001</v>
      </c>
      <c r="I210" s="257"/>
      <c r="J210" s="253"/>
      <c r="K210" s="253"/>
      <c r="L210" s="258"/>
      <c r="M210" s="259"/>
      <c r="N210" s="260"/>
      <c r="O210" s="260"/>
      <c r="P210" s="260"/>
      <c r="Q210" s="260"/>
      <c r="R210" s="260"/>
      <c r="S210" s="260"/>
      <c r="T210" s="261"/>
      <c r="U210" s="15"/>
      <c r="V210" s="15"/>
      <c r="W210" s="15"/>
      <c r="X210" s="15"/>
      <c r="Y210" s="15"/>
      <c r="Z210" s="15"/>
      <c r="AA210" s="15"/>
      <c r="AB210" s="15"/>
      <c r="AC210" s="15"/>
      <c r="AD210" s="15"/>
      <c r="AE210" s="15"/>
      <c r="AT210" s="262" t="s">
        <v>417</v>
      </c>
      <c r="AU210" s="262" t="s">
        <v>87</v>
      </c>
      <c r="AV210" s="15" t="s">
        <v>149</v>
      </c>
      <c r="AW210" s="15" t="s">
        <v>38</v>
      </c>
      <c r="AX210" s="15" t="s">
        <v>85</v>
      </c>
      <c r="AY210" s="262" t="s">
        <v>129</v>
      </c>
    </row>
    <row r="211" s="2" customFormat="1" ht="16.5" customHeight="1">
      <c r="A211" s="40"/>
      <c r="B211" s="41"/>
      <c r="C211" s="204" t="s">
        <v>234</v>
      </c>
      <c r="D211" s="204" t="s">
        <v>130</v>
      </c>
      <c r="E211" s="205" t="s">
        <v>534</v>
      </c>
      <c r="F211" s="206" t="s">
        <v>535</v>
      </c>
      <c r="G211" s="207" t="s">
        <v>204</v>
      </c>
      <c r="H211" s="208">
        <v>30</v>
      </c>
      <c r="I211" s="209"/>
      <c r="J211" s="210">
        <f>ROUND(I211*H211,2)</f>
        <v>0</v>
      </c>
      <c r="K211" s="206" t="s">
        <v>434</v>
      </c>
      <c r="L211" s="46"/>
      <c r="M211" s="211" t="s">
        <v>21</v>
      </c>
      <c r="N211" s="212" t="s">
        <v>48</v>
      </c>
      <c r="O211" s="86"/>
      <c r="P211" s="213">
        <f>O211*H211</f>
        <v>0</v>
      </c>
      <c r="Q211" s="213">
        <v>0</v>
      </c>
      <c r="R211" s="213">
        <f>Q211*H211</f>
        <v>0</v>
      </c>
      <c r="S211" s="213">
        <v>0.044999999999999998</v>
      </c>
      <c r="T211" s="214">
        <f>S211*H211</f>
        <v>1.3499999999999999</v>
      </c>
      <c r="U211" s="40"/>
      <c r="V211" s="40"/>
      <c r="W211" s="40"/>
      <c r="X211" s="40"/>
      <c r="Y211" s="40"/>
      <c r="Z211" s="40"/>
      <c r="AA211" s="40"/>
      <c r="AB211" s="40"/>
      <c r="AC211" s="40"/>
      <c r="AD211" s="40"/>
      <c r="AE211" s="40"/>
      <c r="AR211" s="215" t="s">
        <v>149</v>
      </c>
      <c r="AT211" s="215" t="s">
        <v>130</v>
      </c>
      <c r="AU211" s="215" t="s">
        <v>87</v>
      </c>
      <c r="AY211" s="19" t="s">
        <v>129</v>
      </c>
      <c r="BE211" s="216">
        <f>IF(N211="základní",J211,0)</f>
        <v>0</v>
      </c>
      <c r="BF211" s="216">
        <f>IF(N211="snížená",J211,0)</f>
        <v>0</v>
      </c>
      <c r="BG211" s="216">
        <f>IF(N211="zákl. přenesená",J211,0)</f>
        <v>0</v>
      </c>
      <c r="BH211" s="216">
        <f>IF(N211="sníž. přenesená",J211,0)</f>
        <v>0</v>
      </c>
      <c r="BI211" s="216">
        <f>IF(N211="nulová",J211,0)</f>
        <v>0</v>
      </c>
      <c r="BJ211" s="19" t="s">
        <v>85</v>
      </c>
      <c r="BK211" s="216">
        <f>ROUND(I211*H211,2)</f>
        <v>0</v>
      </c>
      <c r="BL211" s="19" t="s">
        <v>149</v>
      </c>
      <c r="BM211" s="215" t="s">
        <v>536</v>
      </c>
    </row>
    <row r="212" s="2" customFormat="1">
      <c r="A212" s="40"/>
      <c r="B212" s="41"/>
      <c r="C212" s="42"/>
      <c r="D212" s="217" t="s">
        <v>135</v>
      </c>
      <c r="E212" s="42"/>
      <c r="F212" s="218" t="s">
        <v>537</v>
      </c>
      <c r="G212" s="42"/>
      <c r="H212" s="42"/>
      <c r="I212" s="219"/>
      <c r="J212" s="42"/>
      <c r="K212" s="42"/>
      <c r="L212" s="46"/>
      <c r="M212" s="220"/>
      <c r="N212" s="221"/>
      <c r="O212" s="86"/>
      <c r="P212" s="86"/>
      <c r="Q212" s="86"/>
      <c r="R212" s="86"/>
      <c r="S212" s="86"/>
      <c r="T212" s="87"/>
      <c r="U212" s="40"/>
      <c r="V212" s="40"/>
      <c r="W212" s="40"/>
      <c r="X212" s="40"/>
      <c r="Y212" s="40"/>
      <c r="Z212" s="40"/>
      <c r="AA212" s="40"/>
      <c r="AB212" s="40"/>
      <c r="AC212" s="40"/>
      <c r="AD212" s="40"/>
      <c r="AE212" s="40"/>
      <c r="AT212" s="19" t="s">
        <v>135</v>
      </c>
      <c r="AU212" s="19" t="s">
        <v>87</v>
      </c>
    </row>
    <row r="213" s="2" customFormat="1">
      <c r="A213" s="40"/>
      <c r="B213" s="41"/>
      <c r="C213" s="42"/>
      <c r="D213" s="217" t="s">
        <v>415</v>
      </c>
      <c r="E213" s="42"/>
      <c r="F213" s="222" t="s">
        <v>538</v>
      </c>
      <c r="G213" s="42"/>
      <c r="H213" s="42"/>
      <c r="I213" s="219"/>
      <c r="J213" s="42"/>
      <c r="K213" s="42"/>
      <c r="L213" s="46"/>
      <c r="M213" s="220"/>
      <c r="N213" s="221"/>
      <c r="O213" s="86"/>
      <c r="P213" s="86"/>
      <c r="Q213" s="86"/>
      <c r="R213" s="86"/>
      <c r="S213" s="86"/>
      <c r="T213" s="87"/>
      <c r="U213" s="40"/>
      <c r="V213" s="40"/>
      <c r="W213" s="40"/>
      <c r="X213" s="40"/>
      <c r="Y213" s="40"/>
      <c r="Z213" s="40"/>
      <c r="AA213" s="40"/>
      <c r="AB213" s="40"/>
      <c r="AC213" s="40"/>
      <c r="AD213" s="40"/>
      <c r="AE213" s="40"/>
      <c r="AT213" s="19" t="s">
        <v>415</v>
      </c>
      <c r="AU213" s="19" t="s">
        <v>87</v>
      </c>
    </row>
    <row r="214" s="14" customFormat="1">
      <c r="A214" s="14"/>
      <c r="B214" s="241"/>
      <c r="C214" s="242"/>
      <c r="D214" s="217" t="s">
        <v>417</v>
      </c>
      <c r="E214" s="243" t="s">
        <v>21</v>
      </c>
      <c r="F214" s="244" t="s">
        <v>348</v>
      </c>
      <c r="G214" s="242"/>
      <c r="H214" s="245">
        <v>30</v>
      </c>
      <c r="I214" s="246"/>
      <c r="J214" s="242"/>
      <c r="K214" s="242"/>
      <c r="L214" s="247"/>
      <c r="M214" s="248"/>
      <c r="N214" s="249"/>
      <c r="O214" s="249"/>
      <c r="P214" s="249"/>
      <c r="Q214" s="249"/>
      <c r="R214" s="249"/>
      <c r="S214" s="249"/>
      <c r="T214" s="250"/>
      <c r="U214" s="14"/>
      <c r="V214" s="14"/>
      <c r="W214" s="14"/>
      <c r="X214" s="14"/>
      <c r="Y214" s="14"/>
      <c r="Z214" s="14"/>
      <c r="AA214" s="14"/>
      <c r="AB214" s="14"/>
      <c r="AC214" s="14"/>
      <c r="AD214" s="14"/>
      <c r="AE214" s="14"/>
      <c r="AT214" s="251" t="s">
        <v>417</v>
      </c>
      <c r="AU214" s="251" t="s">
        <v>87</v>
      </c>
      <c r="AV214" s="14" t="s">
        <v>87</v>
      </c>
      <c r="AW214" s="14" t="s">
        <v>38</v>
      </c>
      <c r="AX214" s="14" t="s">
        <v>85</v>
      </c>
      <c r="AY214" s="251" t="s">
        <v>129</v>
      </c>
    </row>
    <row r="215" s="2" customFormat="1" ht="16.5" customHeight="1">
      <c r="A215" s="40"/>
      <c r="B215" s="41"/>
      <c r="C215" s="204" t="s">
        <v>539</v>
      </c>
      <c r="D215" s="204" t="s">
        <v>130</v>
      </c>
      <c r="E215" s="205" t="s">
        <v>540</v>
      </c>
      <c r="F215" s="206" t="s">
        <v>541</v>
      </c>
      <c r="G215" s="207" t="s">
        <v>175</v>
      </c>
      <c r="H215" s="208">
        <v>8.5999999999999996</v>
      </c>
      <c r="I215" s="209"/>
      <c r="J215" s="210">
        <f>ROUND(I215*H215,2)</f>
        <v>0</v>
      </c>
      <c r="K215" s="206" t="s">
        <v>434</v>
      </c>
      <c r="L215" s="46"/>
      <c r="M215" s="211" t="s">
        <v>21</v>
      </c>
      <c r="N215" s="212" t="s">
        <v>48</v>
      </c>
      <c r="O215" s="86"/>
      <c r="P215" s="213">
        <f>O215*H215</f>
        <v>0</v>
      </c>
      <c r="Q215" s="213">
        <v>0.00080999999999999996</v>
      </c>
      <c r="R215" s="213">
        <f>Q215*H215</f>
        <v>0.0069659999999999991</v>
      </c>
      <c r="S215" s="213">
        <v>0.037999999999999999</v>
      </c>
      <c r="T215" s="214">
        <f>S215*H215</f>
        <v>0.32679999999999998</v>
      </c>
      <c r="U215" s="40"/>
      <c r="V215" s="40"/>
      <c r="W215" s="40"/>
      <c r="X215" s="40"/>
      <c r="Y215" s="40"/>
      <c r="Z215" s="40"/>
      <c r="AA215" s="40"/>
      <c r="AB215" s="40"/>
      <c r="AC215" s="40"/>
      <c r="AD215" s="40"/>
      <c r="AE215" s="40"/>
      <c r="AR215" s="215" t="s">
        <v>149</v>
      </c>
      <c r="AT215" s="215" t="s">
        <v>130</v>
      </c>
      <c r="AU215" s="215" t="s">
        <v>87</v>
      </c>
      <c r="AY215" s="19" t="s">
        <v>129</v>
      </c>
      <c r="BE215" s="216">
        <f>IF(N215="základní",J215,0)</f>
        <v>0</v>
      </c>
      <c r="BF215" s="216">
        <f>IF(N215="snížená",J215,0)</f>
        <v>0</v>
      </c>
      <c r="BG215" s="216">
        <f>IF(N215="zákl. přenesená",J215,0)</f>
        <v>0</v>
      </c>
      <c r="BH215" s="216">
        <f>IF(N215="sníž. přenesená",J215,0)</f>
        <v>0</v>
      </c>
      <c r="BI215" s="216">
        <f>IF(N215="nulová",J215,0)</f>
        <v>0</v>
      </c>
      <c r="BJ215" s="19" t="s">
        <v>85</v>
      </c>
      <c r="BK215" s="216">
        <f>ROUND(I215*H215,2)</f>
        <v>0</v>
      </c>
      <c r="BL215" s="19" t="s">
        <v>149</v>
      </c>
      <c r="BM215" s="215" t="s">
        <v>542</v>
      </c>
    </row>
    <row r="216" s="2" customFormat="1">
      <c r="A216" s="40"/>
      <c r="B216" s="41"/>
      <c r="C216" s="42"/>
      <c r="D216" s="217" t="s">
        <v>135</v>
      </c>
      <c r="E216" s="42"/>
      <c r="F216" s="218" t="s">
        <v>543</v>
      </c>
      <c r="G216" s="42"/>
      <c r="H216" s="42"/>
      <c r="I216" s="219"/>
      <c r="J216" s="42"/>
      <c r="K216" s="42"/>
      <c r="L216" s="46"/>
      <c r="M216" s="220"/>
      <c r="N216" s="221"/>
      <c r="O216" s="86"/>
      <c r="P216" s="86"/>
      <c r="Q216" s="86"/>
      <c r="R216" s="86"/>
      <c r="S216" s="86"/>
      <c r="T216" s="87"/>
      <c r="U216" s="40"/>
      <c r="V216" s="40"/>
      <c r="W216" s="40"/>
      <c r="X216" s="40"/>
      <c r="Y216" s="40"/>
      <c r="Z216" s="40"/>
      <c r="AA216" s="40"/>
      <c r="AB216" s="40"/>
      <c r="AC216" s="40"/>
      <c r="AD216" s="40"/>
      <c r="AE216" s="40"/>
      <c r="AT216" s="19" t="s">
        <v>135</v>
      </c>
      <c r="AU216" s="19" t="s">
        <v>87</v>
      </c>
    </row>
    <row r="217" s="2" customFormat="1">
      <c r="A217" s="40"/>
      <c r="B217" s="41"/>
      <c r="C217" s="42"/>
      <c r="D217" s="217" t="s">
        <v>415</v>
      </c>
      <c r="E217" s="42"/>
      <c r="F217" s="222" t="s">
        <v>544</v>
      </c>
      <c r="G217" s="42"/>
      <c r="H217" s="42"/>
      <c r="I217" s="219"/>
      <c r="J217" s="42"/>
      <c r="K217" s="42"/>
      <c r="L217" s="46"/>
      <c r="M217" s="220"/>
      <c r="N217" s="221"/>
      <c r="O217" s="86"/>
      <c r="P217" s="86"/>
      <c r="Q217" s="86"/>
      <c r="R217" s="86"/>
      <c r="S217" s="86"/>
      <c r="T217" s="87"/>
      <c r="U217" s="40"/>
      <c r="V217" s="40"/>
      <c r="W217" s="40"/>
      <c r="X217" s="40"/>
      <c r="Y217" s="40"/>
      <c r="Z217" s="40"/>
      <c r="AA217" s="40"/>
      <c r="AB217" s="40"/>
      <c r="AC217" s="40"/>
      <c r="AD217" s="40"/>
      <c r="AE217" s="40"/>
      <c r="AT217" s="19" t="s">
        <v>415</v>
      </c>
      <c r="AU217" s="19" t="s">
        <v>87</v>
      </c>
    </row>
    <row r="218" s="2" customFormat="1">
      <c r="A218" s="40"/>
      <c r="B218" s="41"/>
      <c r="C218" s="42"/>
      <c r="D218" s="217" t="s">
        <v>137</v>
      </c>
      <c r="E218" s="42"/>
      <c r="F218" s="222" t="s">
        <v>545</v>
      </c>
      <c r="G218" s="42"/>
      <c r="H218" s="42"/>
      <c r="I218" s="219"/>
      <c r="J218" s="42"/>
      <c r="K218" s="42"/>
      <c r="L218" s="46"/>
      <c r="M218" s="220"/>
      <c r="N218" s="221"/>
      <c r="O218" s="86"/>
      <c r="P218" s="86"/>
      <c r="Q218" s="86"/>
      <c r="R218" s="86"/>
      <c r="S218" s="86"/>
      <c r="T218" s="87"/>
      <c r="U218" s="40"/>
      <c r="V218" s="40"/>
      <c r="W218" s="40"/>
      <c r="X218" s="40"/>
      <c r="Y218" s="40"/>
      <c r="Z218" s="40"/>
      <c r="AA218" s="40"/>
      <c r="AB218" s="40"/>
      <c r="AC218" s="40"/>
      <c r="AD218" s="40"/>
      <c r="AE218" s="40"/>
      <c r="AT218" s="19" t="s">
        <v>137</v>
      </c>
      <c r="AU218" s="19" t="s">
        <v>87</v>
      </c>
    </row>
    <row r="219" s="13" customFormat="1">
      <c r="A219" s="13"/>
      <c r="B219" s="231"/>
      <c r="C219" s="232"/>
      <c r="D219" s="217" t="s">
        <v>417</v>
      </c>
      <c r="E219" s="233" t="s">
        <v>21</v>
      </c>
      <c r="F219" s="234" t="s">
        <v>418</v>
      </c>
      <c r="G219" s="232"/>
      <c r="H219" s="233" t="s">
        <v>21</v>
      </c>
      <c r="I219" s="235"/>
      <c r="J219" s="232"/>
      <c r="K219" s="232"/>
      <c r="L219" s="236"/>
      <c r="M219" s="237"/>
      <c r="N219" s="238"/>
      <c r="O219" s="238"/>
      <c r="P219" s="238"/>
      <c r="Q219" s="238"/>
      <c r="R219" s="238"/>
      <c r="S219" s="238"/>
      <c r="T219" s="239"/>
      <c r="U219" s="13"/>
      <c r="V219" s="13"/>
      <c r="W219" s="13"/>
      <c r="X219" s="13"/>
      <c r="Y219" s="13"/>
      <c r="Z219" s="13"/>
      <c r="AA219" s="13"/>
      <c r="AB219" s="13"/>
      <c r="AC219" s="13"/>
      <c r="AD219" s="13"/>
      <c r="AE219" s="13"/>
      <c r="AT219" s="240" t="s">
        <v>417</v>
      </c>
      <c r="AU219" s="240" t="s">
        <v>87</v>
      </c>
      <c r="AV219" s="13" t="s">
        <v>85</v>
      </c>
      <c r="AW219" s="13" t="s">
        <v>38</v>
      </c>
      <c r="AX219" s="13" t="s">
        <v>77</v>
      </c>
      <c r="AY219" s="240" t="s">
        <v>129</v>
      </c>
    </row>
    <row r="220" s="13" customFormat="1">
      <c r="A220" s="13"/>
      <c r="B220" s="231"/>
      <c r="C220" s="232"/>
      <c r="D220" s="217" t="s">
        <v>417</v>
      </c>
      <c r="E220" s="233" t="s">
        <v>21</v>
      </c>
      <c r="F220" s="234" t="s">
        <v>546</v>
      </c>
      <c r="G220" s="232"/>
      <c r="H220" s="233" t="s">
        <v>21</v>
      </c>
      <c r="I220" s="235"/>
      <c r="J220" s="232"/>
      <c r="K220" s="232"/>
      <c r="L220" s="236"/>
      <c r="M220" s="237"/>
      <c r="N220" s="238"/>
      <c r="O220" s="238"/>
      <c r="P220" s="238"/>
      <c r="Q220" s="238"/>
      <c r="R220" s="238"/>
      <c r="S220" s="238"/>
      <c r="T220" s="239"/>
      <c r="U220" s="13"/>
      <c r="V220" s="13"/>
      <c r="W220" s="13"/>
      <c r="X220" s="13"/>
      <c r="Y220" s="13"/>
      <c r="Z220" s="13"/>
      <c r="AA220" s="13"/>
      <c r="AB220" s="13"/>
      <c r="AC220" s="13"/>
      <c r="AD220" s="13"/>
      <c r="AE220" s="13"/>
      <c r="AT220" s="240" t="s">
        <v>417</v>
      </c>
      <c r="AU220" s="240" t="s">
        <v>87</v>
      </c>
      <c r="AV220" s="13" t="s">
        <v>85</v>
      </c>
      <c r="AW220" s="13" t="s">
        <v>38</v>
      </c>
      <c r="AX220" s="13" t="s">
        <v>77</v>
      </c>
      <c r="AY220" s="240" t="s">
        <v>129</v>
      </c>
    </row>
    <row r="221" s="14" customFormat="1">
      <c r="A221" s="14"/>
      <c r="B221" s="241"/>
      <c r="C221" s="242"/>
      <c r="D221" s="217" t="s">
        <v>417</v>
      </c>
      <c r="E221" s="243" t="s">
        <v>21</v>
      </c>
      <c r="F221" s="244" t="s">
        <v>547</v>
      </c>
      <c r="G221" s="242"/>
      <c r="H221" s="245">
        <v>8.5999999999999996</v>
      </c>
      <c r="I221" s="246"/>
      <c r="J221" s="242"/>
      <c r="K221" s="242"/>
      <c r="L221" s="247"/>
      <c r="M221" s="248"/>
      <c r="N221" s="249"/>
      <c r="O221" s="249"/>
      <c r="P221" s="249"/>
      <c r="Q221" s="249"/>
      <c r="R221" s="249"/>
      <c r="S221" s="249"/>
      <c r="T221" s="250"/>
      <c r="U221" s="14"/>
      <c r="V221" s="14"/>
      <c r="W221" s="14"/>
      <c r="X221" s="14"/>
      <c r="Y221" s="14"/>
      <c r="Z221" s="14"/>
      <c r="AA221" s="14"/>
      <c r="AB221" s="14"/>
      <c r="AC221" s="14"/>
      <c r="AD221" s="14"/>
      <c r="AE221" s="14"/>
      <c r="AT221" s="251" t="s">
        <v>417</v>
      </c>
      <c r="AU221" s="251" t="s">
        <v>87</v>
      </c>
      <c r="AV221" s="14" t="s">
        <v>87</v>
      </c>
      <c r="AW221" s="14" t="s">
        <v>38</v>
      </c>
      <c r="AX221" s="14" t="s">
        <v>77</v>
      </c>
      <c r="AY221" s="251" t="s">
        <v>129</v>
      </c>
    </row>
    <row r="222" s="15" customFormat="1">
      <c r="A222" s="15"/>
      <c r="B222" s="252"/>
      <c r="C222" s="253"/>
      <c r="D222" s="217" t="s">
        <v>417</v>
      </c>
      <c r="E222" s="254" t="s">
        <v>307</v>
      </c>
      <c r="F222" s="255" t="s">
        <v>424</v>
      </c>
      <c r="G222" s="253"/>
      <c r="H222" s="256">
        <v>8.5999999999999996</v>
      </c>
      <c r="I222" s="257"/>
      <c r="J222" s="253"/>
      <c r="K222" s="253"/>
      <c r="L222" s="258"/>
      <c r="M222" s="259"/>
      <c r="N222" s="260"/>
      <c r="O222" s="260"/>
      <c r="P222" s="260"/>
      <c r="Q222" s="260"/>
      <c r="R222" s="260"/>
      <c r="S222" s="260"/>
      <c r="T222" s="261"/>
      <c r="U222" s="15"/>
      <c r="V222" s="15"/>
      <c r="W222" s="15"/>
      <c r="X222" s="15"/>
      <c r="Y222" s="15"/>
      <c r="Z222" s="15"/>
      <c r="AA222" s="15"/>
      <c r="AB222" s="15"/>
      <c r="AC222" s="15"/>
      <c r="AD222" s="15"/>
      <c r="AE222" s="15"/>
      <c r="AT222" s="262" t="s">
        <v>417</v>
      </c>
      <c r="AU222" s="262" t="s">
        <v>87</v>
      </c>
      <c r="AV222" s="15" t="s">
        <v>149</v>
      </c>
      <c r="AW222" s="15" t="s">
        <v>38</v>
      </c>
      <c r="AX222" s="15" t="s">
        <v>85</v>
      </c>
      <c r="AY222" s="262" t="s">
        <v>129</v>
      </c>
    </row>
    <row r="223" s="2" customFormat="1" ht="16.5" customHeight="1">
      <c r="A223" s="40"/>
      <c r="B223" s="41"/>
      <c r="C223" s="204" t="s">
        <v>7</v>
      </c>
      <c r="D223" s="204" t="s">
        <v>130</v>
      </c>
      <c r="E223" s="205" t="s">
        <v>548</v>
      </c>
      <c r="F223" s="206" t="s">
        <v>549</v>
      </c>
      <c r="G223" s="207" t="s">
        <v>175</v>
      </c>
      <c r="H223" s="208">
        <v>1.1000000000000001</v>
      </c>
      <c r="I223" s="209"/>
      <c r="J223" s="210">
        <f>ROUND(I223*H223,2)</f>
        <v>0</v>
      </c>
      <c r="K223" s="206" t="s">
        <v>434</v>
      </c>
      <c r="L223" s="46"/>
      <c r="M223" s="211" t="s">
        <v>21</v>
      </c>
      <c r="N223" s="212" t="s">
        <v>48</v>
      </c>
      <c r="O223" s="86"/>
      <c r="P223" s="213">
        <f>O223*H223</f>
        <v>0</v>
      </c>
      <c r="Q223" s="213">
        <v>0.00313</v>
      </c>
      <c r="R223" s="213">
        <f>Q223*H223</f>
        <v>0.0034430000000000003</v>
      </c>
      <c r="S223" s="213">
        <v>0.19600000000000001</v>
      </c>
      <c r="T223" s="214">
        <f>S223*H223</f>
        <v>0.21560000000000001</v>
      </c>
      <c r="U223" s="40"/>
      <c r="V223" s="40"/>
      <c r="W223" s="40"/>
      <c r="X223" s="40"/>
      <c r="Y223" s="40"/>
      <c r="Z223" s="40"/>
      <c r="AA223" s="40"/>
      <c r="AB223" s="40"/>
      <c r="AC223" s="40"/>
      <c r="AD223" s="40"/>
      <c r="AE223" s="40"/>
      <c r="AR223" s="215" t="s">
        <v>149</v>
      </c>
      <c r="AT223" s="215" t="s">
        <v>130</v>
      </c>
      <c r="AU223" s="215" t="s">
        <v>87</v>
      </c>
      <c r="AY223" s="19" t="s">
        <v>129</v>
      </c>
      <c r="BE223" s="216">
        <f>IF(N223="základní",J223,0)</f>
        <v>0</v>
      </c>
      <c r="BF223" s="216">
        <f>IF(N223="snížená",J223,0)</f>
        <v>0</v>
      </c>
      <c r="BG223" s="216">
        <f>IF(N223="zákl. přenesená",J223,0)</f>
        <v>0</v>
      </c>
      <c r="BH223" s="216">
        <f>IF(N223="sníž. přenesená",J223,0)</f>
        <v>0</v>
      </c>
      <c r="BI223" s="216">
        <f>IF(N223="nulová",J223,0)</f>
        <v>0</v>
      </c>
      <c r="BJ223" s="19" t="s">
        <v>85</v>
      </c>
      <c r="BK223" s="216">
        <f>ROUND(I223*H223,2)</f>
        <v>0</v>
      </c>
      <c r="BL223" s="19" t="s">
        <v>149</v>
      </c>
      <c r="BM223" s="215" t="s">
        <v>550</v>
      </c>
    </row>
    <row r="224" s="2" customFormat="1">
      <c r="A224" s="40"/>
      <c r="B224" s="41"/>
      <c r="C224" s="42"/>
      <c r="D224" s="217" t="s">
        <v>135</v>
      </c>
      <c r="E224" s="42"/>
      <c r="F224" s="218" t="s">
        <v>551</v>
      </c>
      <c r="G224" s="42"/>
      <c r="H224" s="42"/>
      <c r="I224" s="219"/>
      <c r="J224" s="42"/>
      <c r="K224" s="42"/>
      <c r="L224" s="46"/>
      <c r="M224" s="220"/>
      <c r="N224" s="221"/>
      <c r="O224" s="86"/>
      <c r="P224" s="86"/>
      <c r="Q224" s="86"/>
      <c r="R224" s="86"/>
      <c r="S224" s="86"/>
      <c r="T224" s="87"/>
      <c r="U224" s="40"/>
      <c r="V224" s="40"/>
      <c r="W224" s="40"/>
      <c r="X224" s="40"/>
      <c r="Y224" s="40"/>
      <c r="Z224" s="40"/>
      <c r="AA224" s="40"/>
      <c r="AB224" s="40"/>
      <c r="AC224" s="40"/>
      <c r="AD224" s="40"/>
      <c r="AE224" s="40"/>
      <c r="AT224" s="19" t="s">
        <v>135</v>
      </c>
      <c r="AU224" s="19" t="s">
        <v>87</v>
      </c>
    </row>
    <row r="225" s="2" customFormat="1">
      <c r="A225" s="40"/>
      <c r="B225" s="41"/>
      <c r="C225" s="42"/>
      <c r="D225" s="217" t="s">
        <v>415</v>
      </c>
      <c r="E225" s="42"/>
      <c r="F225" s="222" t="s">
        <v>544</v>
      </c>
      <c r="G225" s="42"/>
      <c r="H225" s="42"/>
      <c r="I225" s="219"/>
      <c r="J225" s="42"/>
      <c r="K225" s="42"/>
      <c r="L225" s="46"/>
      <c r="M225" s="220"/>
      <c r="N225" s="221"/>
      <c r="O225" s="86"/>
      <c r="P225" s="86"/>
      <c r="Q225" s="86"/>
      <c r="R225" s="86"/>
      <c r="S225" s="86"/>
      <c r="T225" s="87"/>
      <c r="U225" s="40"/>
      <c r="V225" s="40"/>
      <c r="W225" s="40"/>
      <c r="X225" s="40"/>
      <c r="Y225" s="40"/>
      <c r="Z225" s="40"/>
      <c r="AA225" s="40"/>
      <c r="AB225" s="40"/>
      <c r="AC225" s="40"/>
      <c r="AD225" s="40"/>
      <c r="AE225" s="40"/>
      <c r="AT225" s="19" t="s">
        <v>415</v>
      </c>
      <c r="AU225" s="19" t="s">
        <v>87</v>
      </c>
    </row>
    <row r="226" s="13" customFormat="1">
      <c r="A226" s="13"/>
      <c r="B226" s="231"/>
      <c r="C226" s="232"/>
      <c r="D226" s="217" t="s">
        <v>417</v>
      </c>
      <c r="E226" s="233" t="s">
        <v>21</v>
      </c>
      <c r="F226" s="234" t="s">
        <v>552</v>
      </c>
      <c r="G226" s="232"/>
      <c r="H226" s="233" t="s">
        <v>21</v>
      </c>
      <c r="I226" s="235"/>
      <c r="J226" s="232"/>
      <c r="K226" s="232"/>
      <c r="L226" s="236"/>
      <c r="M226" s="237"/>
      <c r="N226" s="238"/>
      <c r="O226" s="238"/>
      <c r="P226" s="238"/>
      <c r="Q226" s="238"/>
      <c r="R226" s="238"/>
      <c r="S226" s="238"/>
      <c r="T226" s="239"/>
      <c r="U226" s="13"/>
      <c r="V226" s="13"/>
      <c r="W226" s="13"/>
      <c r="X226" s="13"/>
      <c r="Y226" s="13"/>
      <c r="Z226" s="13"/>
      <c r="AA226" s="13"/>
      <c r="AB226" s="13"/>
      <c r="AC226" s="13"/>
      <c r="AD226" s="13"/>
      <c r="AE226" s="13"/>
      <c r="AT226" s="240" t="s">
        <v>417</v>
      </c>
      <c r="AU226" s="240" t="s">
        <v>87</v>
      </c>
      <c r="AV226" s="13" t="s">
        <v>85</v>
      </c>
      <c r="AW226" s="13" t="s">
        <v>38</v>
      </c>
      <c r="AX226" s="13" t="s">
        <v>77</v>
      </c>
      <c r="AY226" s="240" t="s">
        <v>129</v>
      </c>
    </row>
    <row r="227" s="14" customFormat="1">
      <c r="A227" s="14"/>
      <c r="B227" s="241"/>
      <c r="C227" s="242"/>
      <c r="D227" s="217" t="s">
        <v>417</v>
      </c>
      <c r="E227" s="243" t="s">
        <v>316</v>
      </c>
      <c r="F227" s="244" t="s">
        <v>553</v>
      </c>
      <c r="G227" s="242"/>
      <c r="H227" s="245">
        <v>1.1000000000000001</v>
      </c>
      <c r="I227" s="246"/>
      <c r="J227" s="242"/>
      <c r="K227" s="242"/>
      <c r="L227" s="247"/>
      <c r="M227" s="248"/>
      <c r="N227" s="249"/>
      <c r="O227" s="249"/>
      <c r="P227" s="249"/>
      <c r="Q227" s="249"/>
      <c r="R227" s="249"/>
      <c r="S227" s="249"/>
      <c r="T227" s="250"/>
      <c r="U227" s="14"/>
      <c r="V227" s="14"/>
      <c r="W227" s="14"/>
      <c r="X227" s="14"/>
      <c r="Y227" s="14"/>
      <c r="Z227" s="14"/>
      <c r="AA227" s="14"/>
      <c r="AB227" s="14"/>
      <c r="AC227" s="14"/>
      <c r="AD227" s="14"/>
      <c r="AE227" s="14"/>
      <c r="AT227" s="251" t="s">
        <v>417</v>
      </c>
      <c r="AU227" s="251" t="s">
        <v>87</v>
      </c>
      <c r="AV227" s="14" t="s">
        <v>87</v>
      </c>
      <c r="AW227" s="14" t="s">
        <v>38</v>
      </c>
      <c r="AX227" s="14" t="s">
        <v>85</v>
      </c>
      <c r="AY227" s="251" t="s">
        <v>129</v>
      </c>
    </row>
    <row r="228" s="2" customFormat="1" ht="16.5" customHeight="1">
      <c r="A228" s="40"/>
      <c r="B228" s="41"/>
      <c r="C228" s="204" t="s">
        <v>554</v>
      </c>
      <c r="D228" s="204" t="s">
        <v>130</v>
      </c>
      <c r="E228" s="205" t="s">
        <v>555</v>
      </c>
      <c r="F228" s="206" t="s">
        <v>556</v>
      </c>
      <c r="G228" s="207" t="s">
        <v>175</v>
      </c>
      <c r="H228" s="208">
        <v>67.040000000000006</v>
      </c>
      <c r="I228" s="209"/>
      <c r="J228" s="210">
        <f>ROUND(I228*H228,2)</f>
        <v>0</v>
      </c>
      <c r="K228" s="206" t="s">
        <v>434</v>
      </c>
      <c r="L228" s="46"/>
      <c r="M228" s="211" t="s">
        <v>21</v>
      </c>
      <c r="N228" s="212" t="s">
        <v>48</v>
      </c>
      <c r="O228" s="86"/>
      <c r="P228" s="213">
        <f>O228*H228</f>
        <v>0</v>
      </c>
      <c r="Q228" s="213">
        <v>8.0000000000000007E-05</v>
      </c>
      <c r="R228" s="213">
        <f>Q228*H228</f>
        <v>0.0053632000000000011</v>
      </c>
      <c r="S228" s="213">
        <v>0</v>
      </c>
      <c r="T228" s="214">
        <f>S228*H228</f>
        <v>0</v>
      </c>
      <c r="U228" s="40"/>
      <c r="V228" s="40"/>
      <c r="W228" s="40"/>
      <c r="X228" s="40"/>
      <c r="Y228" s="40"/>
      <c r="Z228" s="40"/>
      <c r="AA228" s="40"/>
      <c r="AB228" s="40"/>
      <c r="AC228" s="40"/>
      <c r="AD228" s="40"/>
      <c r="AE228" s="40"/>
      <c r="AR228" s="215" t="s">
        <v>149</v>
      </c>
      <c r="AT228" s="215" t="s">
        <v>130</v>
      </c>
      <c r="AU228" s="215" t="s">
        <v>87</v>
      </c>
      <c r="AY228" s="19" t="s">
        <v>129</v>
      </c>
      <c r="BE228" s="216">
        <f>IF(N228="základní",J228,0)</f>
        <v>0</v>
      </c>
      <c r="BF228" s="216">
        <f>IF(N228="snížená",J228,0)</f>
        <v>0</v>
      </c>
      <c r="BG228" s="216">
        <f>IF(N228="zákl. přenesená",J228,0)</f>
        <v>0</v>
      </c>
      <c r="BH228" s="216">
        <f>IF(N228="sníž. přenesená",J228,0)</f>
        <v>0</v>
      </c>
      <c r="BI228" s="216">
        <f>IF(N228="nulová",J228,0)</f>
        <v>0</v>
      </c>
      <c r="BJ228" s="19" t="s">
        <v>85</v>
      </c>
      <c r="BK228" s="216">
        <f>ROUND(I228*H228,2)</f>
        <v>0</v>
      </c>
      <c r="BL228" s="19" t="s">
        <v>149</v>
      </c>
      <c r="BM228" s="215" t="s">
        <v>557</v>
      </c>
    </row>
    <row r="229" s="2" customFormat="1">
      <c r="A229" s="40"/>
      <c r="B229" s="41"/>
      <c r="C229" s="42"/>
      <c r="D229" s="217" t="s">
        <v>135</v>
      </c>
      <c r="E229" s="42"/>
      <c r="F229" s="218" t="s">
        <v>558</v>
      </c>
      <c r="G229" s="42"/>
      <c r="H229" s="42"/>
      <c r="I229" s="219"/>
      <c r="J229" s="42"/>
      <c r="K229" s="42"/>
      <c r="L229" s="46"/>
      <c r="M229" s="220"/>
      <c r="N229" s="221"/>
      <c r="O229" s="86"/>
      <c r="P229" s="86"/>
      <c r="Q229" s="86"/>
      <c r="R229" s="86"/>
      <c r="S229" s="86"/>
      <c r="T229" s="87"/>
      <c r="U229" s="40"/>
      <c r="V229" s="40"/>
      <c r="W229" s="40"/>
      <c r="X229" s="40"/>
      <c r="Y229" s="40"/>
      <c r="Z229" s="40"/>
      <c r="AA229" s="40"/>
      <c r="AB229" s="40"/>
      <c r="AC229" s="40"/>
      <c r="AD229" s="40"/>
      <c r="AE229" s="40"/>
      <c r="AT229" s="19" t="s">
        <v>135</v>
      </c>
      <c r="AU229" s="19" t="s">
        <v>87</v>
      </c>
    </row>
    <row r="230" s="2" customFormat="1">
      <c r="A230" s="40"/>
      <c r="B230" s="41"/>
      <c r="C230" s="42"/>
      <c r="D230" s="217" t="s">
        <v>415</v>
      </c>
      <c r="E230" s="42"/>
      <c r="F230" s="222" t="s">
        <v>559</v>
      </c>
      <c r="G230" s="42"/>
      <c r="H230" s="42"/>
      <c r="I230" s="219"/>
      <c r="J230" s="42"/>
      <c r="K230" s="42"/>
      <c r="L230" s="46"/>
      <c r="M230" s="220"/>
      <c r="N230" s="221"/>
      <c r="O230" s="86"/>
      <c r="P230" s="86"/>
      <c r="Q230" s="86"/>
      <c r="R230" s="86"/>
      <c r="S230" s="86"/>
      <c r="T230" s="87"/>
      <c r="U230" s="40"/>
      <c r="V230" s="40"/>
      <c r="W230" s="40"/>
      <c r="X230" s="40"/>
      <c r="Y230" s="40"/>
      <c r="Z230" s="40"/>
      <c r="AA230" s="40"/>
      <c r="AB230" s="40"/>
      <c r="AC230" s="40"/>
      <c r="AD230" s="40"/>
      <c r="AE230" s="40"/>
      <c r="AT230" s="19" t="s">
        <v>415</v>
      </c>
      <c r="AU230" s="19" t="s">
        <v>87</v>
      </c>
    </row>
    <row r="231" s="13" customFormat="1">
      <c r="A231" s="13"/>
      <c r="B231" s="231"/>
      <c r="C231" s="232"/>
      <c r="D231" s="217" t="s">
        <v>417</v>
      </c>
      <c r="E231" s="233" t="s">
        <v>21</v>
      </c>
      <c r="F231" s="234" t="s">
        <v>418</v>
      </c>
      <c r="G231" s="232"/>
      <c r="H231" s="233" t="s">
        <v>21</v>
      </c>
      <c r="I231" s="235"/>
      <c r="J231" s="232"/>
      <c r="K231" s="232"/>
      <c r="L231" s="236"/>
      <c r="M231" s="237"/>
      <c r="N231" s="238"/>
      <c r="O231" s="238"/>
      <c r="P231" s="238"/>
      <c r="Q231" s="238"/>
      <c r="R231" s="238"/>
      <c r="S231" s="238"/>
      <c r="T231" s="239"/>
      <c r="U231" s="13"/>
      <c r="V231" s="13"/>
      <c r="W231" s="13"/>
      <c r="X231" s="13"/>
      <c r="Y231" s="13"/>
      <c r="Z231" s="13"/>
      <c r="AA231" s="13"/>
      <c r="AB231" s="13"/>
      <c r="AC231" s="13"/>
      <c r="AD231" s="13"/>
      <c r="AE231" s="13"/>
      <c r="AT231" s="240" t="s">
        <v>417</v>
      </c>
      <c r="AU231" s="240" t="s">
        <v>87</v>
      </c>
      <c r="AV231" s="13" t="s">
        <v>85</v>
      </c>
      <c r="AW231" s="13" t="s">
        <v>38</v>
      </c>
      <c r="AX231" s="13" t="s">
        <v>77</v>
      </c>
      <c r="AY231" s="240" t="s">
        <v>129</v>
      </c>
    </row>
    <row r="232" s="13" customFormat="1">
      <c r="A232" s="13"/>
      <c r="B232" s="231"/>
      <c r="C232" s="232"/>
      <c r="D232" s="217" t="s">
        <v>417</v>
      </c>
      <c r="E232" s="233" t="s">
        <v>21</v>
      </c>
      <c r="F232" s="234" t="s">
        <v>560</v>
      </c>
      <c r="G232" s="232"/>
      <c r="H232" s="233" t="s">
        <v>21</v>
      </c>
      <c r="I232" s="235"/>
      <c r="J232" s="232"/>
      <c r="K232" s="232"/>
      <c r="L232" s="236"/>
      <c r="M232" s="237"/>
      <c r="N232" s="238"/>
      <c r="O232" s="238"/>
      <c r="P232" s="238"/>
      <c r="Q232" s="238"/>
      <c r="R232" s="238"/>
      <c r="S232" s="238"/>
      <c r="T232" s="239"/>
      <c r="U232" s="13"/>
      <c r="V232" s="13"/>
      <c r="W232" s="13"/>
      <c r="X232" s="13"/>
      <c r="Y232" s="13"/>
      <c r="Z232" s="13"/>
      <c r="AA232" s="13"/>
      <c r="AB232" s="13"/>
      <c r="AC232" s="13"/>
      <c r="AD232" s="13"/>
      <c r="AE232" s="13"/>
      <c r="AT232" s="240" t="s">
        <v>417</v>
      </c>
      <c r="AU232" s="240" t="s">
        <v>87</v>
      </c>
      <c r="AV232" s="13" t="s">
        <v>85</v>
      </c>
      <c r="AW232" s="13" t="s">
        <v>38</v>
      </c>
      <c r="AX232" s="13" t="s">
        <v>77</v>
      </c>
      <c r="AY232" s="240" t="s">
        <v>129</v>
      </c>
    </row>
    <row r="233" s="14" customFormat="1">
      <c r="A233" s="14"/>
      <c r="B233" s="241"/>
      <c r="C233" s="242"/>
      <c r="D233" s="217" t="s">
        <v>417</v>
      </c>
      <c r="E233" s="243" t="s">
        <v>21</v>
      </c>
      <c r="F233" s="244" t="s">
        <v>561</v>
      </c>
      <c r="G233" s="242"/>
      <c r="H233" s="245">
        <v>11.52</v>
      </c>
      <c r="I233" s="246"/>
      <c r="J233" s="242"/>
      <c r="K233" s="242"/>
      <c r="L233" s="247"/>
      <c r="M233" s="248"/>
      <c r="N233" s="249"/>
      <c r="O233" s="249"/>
      <c r="P233" s="249"/>
      <c r="Q233" s="249"/>
      <c r="R233" s="249"/>
      <c r="S233" s="249"/>
      <c r="T233" s="250"/>
      <c r="U233" s="14"/>
      <c r="V233" s="14"/>
      <c r="W233" s="14"/>
      <c r="X233" s="14"/>
      <c r="Y233" s="14"/>
      <c r="Z233" s="14"/>
      <c r="AA233" s="14"/>
      <c r="AB233" s="14"/>
      <c r="AC233" s="14"/>
      <c r="AD233" s="14"/>
      <c r="AE233" s="14"/>
      <c r="AT233" s="251" t="s">
        <v>417</v>
      </c>
      <c r="AU233" s="251" t="s">
        <v>87</v>
      </c>
      <c r="AV233" s="14" t="s">
        <v>87</v>
      </c>
      <c r="AW233" s="14" t="s">
        <v>38</v>
      </c>
      <c r="AX233" s="14" t="s">
        <v>77</v>
      </c>
      <c r="AY233" s="251" t="s">
        <v>129</v>
      </c>
    </row>
    <row r="234" s="13" customFormat="1">
      <c r="A234" s="13"/>
      <c r="B234" s="231"/>
      <c r="C234" s="232"/>
      <c r="D234" s="217" t="s">
        <v>417</v>
      </c>
      <c r="E234" s="233" t="s">
        <v>21</v>
      </c>
      <c r="F234" s="234" t="s">
        <v>562</v>
      </c>
      <c r="G234" s="232"/>
      <c r="H234" s="233" t="s">
        <v>21</v>
      </c>
      <c r="I234" s="235"/>
      <c r="J234" s="232"/>
      <c r="K234" s="232"/>
      <c r="L234" s="236"/>
      <c r="M234" s="237"/>
      <c r="N234" s="238"/>
      <c r="O234" s="238"/>
      <c r="P234" s="238"/>
      <c r="Q234" s="238"/>
      <c r="R234" s="238"/>
      <c r="S234" s="238"/>
      <c r="T234" s="239"/>
      <c r="U234" s="13"/>
      <c r="V234" s="13"/>
      <c r="W234" s="13"/>
      <c r="X234" s="13"/>
      <c r="Y234" s="13"/>
      <c r="Z234" s="13"/>
      <c r="AA234" s="13"/>
      <c r="AB234" s="13"/>
      <c r="AC234" s="13"/>
      <c r="AD234" s="13"/>
      <c r="AE234" s="13"/>
      <c r="AT234" s="240" t="s">
        <v>417</v>
      </c>
      <c r="AU234" s="240" t="s">
        <v>87</v>
      </c>
      <c r="AV234" s="13" t="s">
        <v>85</v>
      </c>
      <c r="AW234" s="13" t="s">
        <v>38</v>
      </c>
      <c r="AX234" s="13" t="s">
        <v>77</v>
      </c>
      <c r="AY234" s="240" t="s">
        <v>129</v>
      </c>
    </row>
    <row r="235" s="14" customFormat="1">
      <c r="A235" s="14"/>
      <c r="B235" s="241"/>
      <c r="C235" s="242"/>
      <c r="D235" s="217" t="s">
        <v>417</v>
      </c>
      <c r="E235" s="243" t="s">
        <v>21</v>
      </c>
      <c r="F235" s="244" t="s">
        <v>561</v>
      </c>
      <c r="G235" s="242"/>
      <c r="H235" s="245">
        <v>11.52</v>
      </c>
      <c r="I235" s="246"/>
      <c r="J235" s="242"/>
      <c r="K235" s="242"/>
      <c r="L235" s="247"/>
      <c r="M235" s="248"/>
      <c r="N235" s="249"/>
      <c r="O235" s="249"/>
      <c r="P235" s="249"/>
      <c r="Q235" s="249"/>
      <c r="R235" s="249"/>
      <c r="S235" s="249"/>
      <c r="T235" s="250"/>
      <c r="U235" s="14"/>
      <c r="V235" s="14"/>
      <c r="W235" s="14"/>
      <c r="X235" s="14"/>
      <c r="Y235" s="14"/>
      <c r="Z235" s="14"/>
      <c r="AA235" s="14"/>
      <c r="AB235" s="14"/>
      <c r="AC235" s="14"/>
      <c r="AD235" s="14"/>
      <c r="AE235" s="14"/>
      <c r="AT235" s="251" t="s">
        <v>417</v>
      </c>
      <c r="AU235" s="251" t="s">
        <v>87</v>
      </c>
      <c r="AV235" s="14" t="s">
        <v>87</v>
      </c>
      <c r="AW235" s="14" t="s">
        <v>38</v>
      </c>
      <c r="AX235" s="14" t="s">
        <v>77</v>
      </c>
      <c r="AY235" s="251" t="s">
        <v>129</v>
      </c>
    </row>
    <row r="236" s="13" customFormat="1">
      <c r="A236" s="13"/>
      <c r="B236" s="231"/>
      <c r="C236" s="232"/>
      <c r="D236" s="217" t="s">
        <v>417</v>
      </c>
      <c r="E236" s="233" t="s">
        <v>21</v>
      </c>
      <c r="F236" s="234" t="s">
        <v>563</v>
      </c>
      <c r="G236" s="232"/>
      <c r="H236" s="233" t="s">
        <v>21</v>
      </c>
      <c r="I236" s="235"/>
      <c r="J236" s="232"/>
      <c r="K236" s="232"/>
      <c r="L236" s="236"/>
      <c r="M236" s="237"/>
      <c r="N236" s="238"/>
      <c r="O236" s="238"/>
      <c r="P236" s="238"/>
      <c r="Q236" s="238"/>
      <c r="R236" s="238"/>
      <c r="S236" s="238"/>
      <c r="T236" s="239"/>
      <c r="U236" s="13"/>
      <c r="V236" s="13"/>
      <c r="W236" s="13"/>
      <c r="X236" s="13"/>
      <c r="Y236" s="13"/>
      <c r="Z236" s="13"/>
      <c r="AA236" s="13"/>
      <c r="AB236" s="13"/>
      <c r="AC236" s="13"/>
      <c r="AD236" s="13"/>
      <c r="AE236" s="13"/>
      <c r="AT236" s="240" t="s">
        <v>417</v>
      </c>
      <c r="AU236" s="240" t="s">
        <v>87</v>
      </c>
      <c r="AV236" s="13" t="s">
        <v>85</v>
      </c>
      <c r="AW236" s="13" t="s">
        <v>38</v>
      </c>
      <c r="AX236" s="13" t="s">
        <v>77</v>
      </c>
      <c r="AY236" s="240" t="s">
        <v>129</v>
      </c>
    </row>
    <row r="237" s="14" customFormat="1">
      <c r="A237" s="14"/>
      <c r="B237" s="241"/>
      <c r="C237" s="242"/>
      <c r="D237" s="217" t="s">
        <v>417</v>
      </c>
      <c r="E237" s="243" t="s">
        <v>21</v>
      </c>
      <c r="F237" s="244" t="s">
        <v>564</v>
      </c>
      <c r="G237" s="242"/>
      <c r="H237" s="245">
        <v>44</v>
      </c>
      <c r="I237" s="246"/>
      <c r="J237" s="242"/>
      <c r="K237" s="242"/>
      <c r="L237" s="247"/>
      <c r="M237" s="248"/>
      <c r="N237" s="249"/>
      <c r="O237" s="249"/>
      <c r="P237" s="249"/>
      <c r="Q237" s="249"/>
      <c r="R237" s="249"/>
      <c r="S237" s="249"/>
      <c r="T237" s="250"/>
      <c r="U237" s="14"/>
      <c r="V237" s="14"/>
      <c r="W237" s="14"/>
      <c r="X237" s="14"/>
      <c r="Y237" s="14"/>
      <c r="Z237" s="14"/>
      <c r="AA237" s="14"/>
      <c r="AB237" s="14"/>
      <c r="AC237" s="14"/>
      <c r="AD237" s="14"/>
      <c r="AE237" s="14"/>
      <c r="AT237" s="251" t="s">
        <v>417</v>
      </c>
      <c r="AU237" s="251" t="s">
        <v>87</v>
      </c>
      <c r="AV237" s="14" t="s">
        <v>87</v>
      </c>
      <c r="AW237" s="14" t="s">
        <v>38</v>
      </c>
      <c r="AX237" s="14" t="s">
        <v>77</v>
      </c>
      <c r="AY237" s="251" t="s">
        <v>129</v>
      </c>
    </row>
    <row r="238" s="15" customFormat="1">
      <c r="A238" s="15"/>
      <c r="B238" s="252"/>
      <c r="C238" s="253"/>
      <c r="D238" s="217" t="s">
        <v>417</v>
      </c>
      <c r="E238" s="254" t="s">
        <v>310</v>
      </c>
      <c r="F238" s="255" t="s">
        <v>424</v>
      </c>
      <c r="G238" s="253"/>
      <c r="H238" s="256">
        <v>67.040000000000006</v>
      </c>
      <c r="I238" s="257"/>
      <c r="J238" s="253"/>
      <c r="K238" s="253"/>
      <c r="L238" s="258"/>
      <c r="M238" s="259"/>
      <c r="N238" s="260"/>
      <c r="O238" s="260"/>
      <c r="P238" s="260"/>
      <c r="Q238" s="260"/>
      <c r="R238" s="260"/>
      <c r="S238" s="260"/>
      <c r="T238" s="261"/>
      <c r="U238" s="15"/>
      <c r="V238" s="15"/>
      <c r="W238" s="15"/>
      <c r="X238" s="15"/>
      <c r="Y238" s="15"/>
      <c r="Z238" s="15"/>
      <c r="AA238" s="15"/>
      <c r="AB238" s="15"/>
      <c r="AC238" s="15"/>
      <c r="AD238" s="15"/>
      <c r="AE238" s="15"/>
      <c r="AT238" s="262" t="s">
        <v>417</v>
      </c>
      <c r="AU238" s="262" t="s">
        <v>87</v>
      </c>
      <c r="AV238" s="15" t="s">
        <v>149</v>
      </c>
      <c r="AW238" s="15" t="s">
        <v>38</v>
      </c>
      <c r="AX238" s="15" t="s">
        <v>85</v>
      </c>
      <c r="AY238" s="262" t="s">
        <v>129</v>
      </c>
    </row>
    <row r="239" s="2" customFormat="1" ht="16.5" customHeight="1">
      <c r="A239" s="40"/>
      <c r="B239" s="41"/>
      <c r="C239" s="204" t="s">
        <v>565</v>
      </c>
      <c r="D239" s="204" t="s">
        <v>130</v>
      </c>
      <c r="E239" s="205" t="s">
        <v>566</v>
      </c>
      <c r="F239" s="206" t="s">
        <v>567</v>
      </c>
      <c r="G239" s="207" t="s">
        <v>175</v>
      </c>
      <c r="H239" s="208">
        <v>67.040000000000006</v>
      </c>
      <c r="I239" s="209"/>
      <c r="J239" s="210">
        <f>ROUND(I239*H239,2)</f>
        <v>0</v>
      </c>
      <c r="K239" s="206" t="s">
        <v>434</v>
      </c>
      <c r="L239" s="46"/>
      <c r="M239" s="211" t="s">
        <v>21</v>
      </c>
      <c r="N239" s="212" t="s">
        <v>48</v>
      </c>
      <c r="O239" s="86"/>
      <c r="P239" s="213">
        <f>O239*H239</f>
        <v>0</v>
      </c>
      <c r="Q239" s="213">
        <v>0</v>
      </c>
      <c r="R239" s="213">
        <f>Q239*H239</f>
        <v>0</v>
      </c>
      <c r="S239" s="213">
        <v>0</v>
      </c>
      <c r="T239" s="214">
        <f>S239*H239</f>
        <v>0</v>
      </c>
      <c r="U239" s="40"/>
      <c r="V239" s="40"/>
      <c r="W239" s="40"/>
      <c r="X239" s="40"/>
      <c r="Y239" s="40"/>
      <c r="Z239" s="40"/>
      <c r="AA239" s="40"/>
      <c r="AB239" s="40"/>
      <c r="AC239" s="40"/>
      <c r="AD239" s="40"/>
      <c r="AE239" s="40"/>
      <c r="AR239" s="215" t="s">
        <v>149</v>
      </c>
      <c r="AT239" s="215" t="s">
        <v>130</v>
      </c>
      <c r="AU239" s="215" t="s">
        <v>87</v>
      </c>
      <c r="AY239" s="19" t="s">
        <v>129</v>
      </c>
      <c r="BE239" s="216">
        <f>IF(N239="základní",J239,0)</f>
        <v>0</v>
      </c>
      <c r="BF239" s="216">
        <f>IF(N239="snížená",J239,0)</f>
        <v>0</v>
      </c>
      <c r="BG239" s="216">
        <f>IF(N239="zákl. přenesená",J239,0)</f>
        <v>0</v>
      </c>
      <c r="BH239" s="216">
        <f>IF(N239="sníž. přenesená",J239,0)</f>
        <v>0</v>
      </c>
      <c r="BI239" s="216">
        <f>IF(N239="nulová",J239,0)</f>
        <v>0</v>
      </c>
      <c r="BJ239" s="19" t="s">
        <v>85</v>
      </c>
      <c r="BK239" s="216">
        <f>ROUND(I239*H239,2)</f>
        <v>0</v>
      </c>
      <c r="BL239" s="19" t="s">
        <v>149</v>
      </c>
      <c r="BM239" s="215" t="s">
        <v>568</v>
      </c>
    </row>
    <row r="240" s="2" customFormat="1">
      <c r="A240" s="40"/>
      <c r="B240" s="41"/>
      <c r="C240" s="42"/>
      <c r="D240" s="217" t="s">
        <v>135</v>
      </c>
      <c r="E240" s="42"/>
      <c r="F240" s="218" t="s">
        <v>569</v>
      </c>
      <c r="G240" s="42"/>
      <c r="H240" s="42"/>
      <c r="I240" s="219"/>
      <c r="J240" s="42"/>
      <c r="K240" s="42"/>
      <c r="L240" s="46"/>
      <c r="M240" s="220"/>
      <c r="N240" s="221"/>
      <c r="O240" s="86"/>
      <c r="P240" s="86"/>
      <c r="Q240" s="86"/>
      <c r="R240" s="86"/>
      <c r="S240" s="86"/>
      <c r="T240" s="87"/>
      <c r="U240" s="40"/>
      <c r="V240" s="40"/>
      <c r="W240" s="40"/>
      <c r="X240" s="40"/>
      <c r="Y240" s="40"/>
      <c r="Z240" s="40"/>
      <c r="AA240" s="40"/>
      <c r="AB240" s="40"/>
      <c r="AC240" s="40"/>
      <c r="AD240" s="40"/>
      <c r="AE240" s="40"/>
      <c r="AT240" s="19" t="s">
        <v>135</v>
      </c>
      <c r="AU240" s="19" t="s">
        <v>87</v>
      </c>
    </row>
    <row r="241" s="2" customFormat="1">
      <c r="A241" s="40"/>
      <c r="B241" s="41"/>
      <c r="C241" s="42"/>
      <c r="D241" s="217" t="s">
        <v>415</v>
      </c>
      <c r="E241" s="42"/>
      <c r="F241" s="222" t="s">
        <v>559</v>
      </c>
      <c r="G241" s="42"/>
      <c r="H241" s="42"/>
      <c r="I241" s="219"/>
      <c r="J241" s="42"/>
      <c r="K241" s="42"/>
      <c r="L241" s="46"/>
      <c r="M241" s="220"/>
      <c r="N241" s="221"/>
      <c r="O241" s="86"/>
      <c r="P241" s="86"/>
      <c r="Q241" s="86"/>
      <c r="R241" s="86"/>
      <c r="S241" s="86"/>
      <c r="T241" s="87"/>
      <c r="U241" s="40"/>
      <c r="V241" s="40"/>
      <c r="W241" s="40"/>
      <c r="X241" s="40"/>
      <c r="Y241" s="40"/>
      <c r="Z241" s="40"/>
      <c r="AA241" s="40"/>
      <c r="AB241" s="40"/>
      <c r="AC241" s="40"/>
      <c r="AD241" s="40"/>
      <c r="AE241" s="40"/>
      <c r="AT241" s="19" t="s">
        <v>415</v>
      </c>
      <c r="AU241" s="19" t="s">
        <v>87</v>
      </c>
    </row>
    <row r="242" s="14" customFormat="1">
      <c r="A242" s="14"/>
      <c r="B242" s="241"/>
      <c r="C242" s="242"/>
      <c r="D242" s="217" t="s">
        <v>417</v>
      </c>
      <c r="E242" s="243" t="s">
        <v>21</v>
      </c>
      <c r="F242" s="244" t="s">
        <v>310</v>
      </c>
      <c r="G242" s="242"/>
      <c r="H242" s="245">
        <v>67.040000000000006</v>
      </c>
      <c r="I242" s="246"/>
      <c r="J242" s="242"/>
      <c r="K242" s="242"/>
      <c r="L242" s="247"/>
      <c r="M242" s="248"/>
      <c r="N242" s="249"/>
      <c r="O242" s="249"/>
      <c r="P242" s="249"/>
      <c r="Q242" s="249"/>
      <c r="R242" s="249"/>
      <c r="S242" s="249"/>
      <c r="T242" s="250"/>
      <c r="U242" s="14"/>
      <c r="V242" s="14"/>
      <c r="W242" s="14"/>
      <c r="X242" s="14"/>
      <c r="Y242" s="14"/>
      <c r="Z242" s="14"/>
      <c r="AA242" s="14"/>
      <c r="AB242" s="14"/>
      <c r="AC242" s="14"/>
      <c r="AD242" s="14"/>
      <c r="AE242" s="14"/>
      <c r="AT242" s="251" t="s">
        <v>417</v>
      </c>
      <c r="AU242" s="251" t="s">
        <v>87</v>
      </c>
      <c r="AV242" s="14" t="s">
        <v>87</v>
      </c>
      <c r="AW242" s="14" t="s">
        <v>38</v>
      </c>
      <c r="AX242" s="14" t="s">
        <v>85</v>
      </c>
      <c r="AY242" s="251" t="s">
        <v>129</v>
      </c>
    </row>
    <row r="243" s="2" customFormat="1" ht="16.5" customHeight="1">
      <c r="A243" s="40"/>
      <c r="B243" s="41"/>
      <c r="C243" s="204" t="s">
        <v>347</v>
      </c>
      <c r="D243" s="204" t="s">
        <v>130</v>
      </c>
      <c r="E243" s="205" t="s">
        <v>570</v>
      </c>
      <c r="F243" s="206" t="s">
        <v>571</v>
      </c>
      <c r="G243" s="207" t="s">
        <v>204</v>
      </c>
      <c r="H243" s="208">
        <v>12.441000000000001</v>
      </c>
      <c r="I243" s="209"/>
      <c r="J243" s="210">
        <f>ROUND(I243*H243,2)</f>
        <v>0</v>
      </c>
      <c r="K243" s="206" t="s">
        <v>434</v>
      </c>
      <c r="L243" s="46"/>
      <c r="M243" s="211" t="s">
        <v>21</v>
      </c>
      <c r="N243" s="212" t="s">
        <v>48</v>
      </c>
      <c r="O243" s="86"/>
      <c r="P243" s="213">
        <f>O243*H243</f>
        <v>0</v>
      </c>
      <c r="Q243" s="213">
        <v>0.00042999999999999999</v>
      </c>
      <c r="R243" s="213">
        <f>Q243*H243</f>
        <v>0.0053496300000000002</v>
      </c>
      <c r="S243" s="213">
        <v>0</v>
      </c>
      <c r="T243" s="214">
        <f>S243*H243</f>
        <v>0</v>
      </c>
      <c r="U243" s="40"/>
      <c r="V243" s="40"/>
      <c r="W243" s="40"/>
      <c r="X243" s="40"/>
      <c r="Y243" s="40"/>
      <c r="Z243" s="40"/>
      <c r="AA243" s="40"/>
      <c r="AB243" s="40"/>
      <c r="AC243" s="40"/>
      <c r="AD243" s="40"/>
      <c r="AE243" s="40"/>
      <c r="AR243" s="215" t="s">
        <v>149</v>
      </c>
      <c r="AT243" s="215" t="s">
        <v>130</v>
      </c>
      <c r="AU243" s="215" t="s">
        <v>87</v>
      </c>
      <c r="AY243" s="19" t="s">
        <v>129</v>
      </c>
      <c r="BE243" s="216">
        <f>IF(N243="základní",J243,0)</f>
        <v>0</v>
      </c>
      <c r="BF243" s="216">
        <f>IF(N243="snížená",J243,0)</f>
        <v>0</v>
      </c>
      <c r="BG243" s="216">
        <f>IF(N243="zákl. přenesená",J243,0)</f>
        <v>0</v>
      </c>
      <c r="BH243" s="216">
        <f>IF(N243="sníž. přenesená",J243,0)</f>
        <v>0</v>
      </c>
      <c r="BI243" s="216">
        <f>IF(N243="nulová",J243,0)</f>
        <v>0</v>
      </c>
      <c r="BJ243" s="19" t="s">
        <v>85</v>
      </c>
      <c r="BK243" s="216">
        <f>ROUND(I243*H243,2)</f>
        <v>0</v>
      </c>
      <c r="BL243" s="19" t="s">
        <v>149</v>
      </c>
      <c r="BM243" s="215" t="s">
        <v>572</v>
      </c>
    </row>
    <row r="244" s="2" customFormat="1">
      <c r="A244" s="40"/>
      <c r="B244" s="41"/>
      <c r="C244" s="42"/>
      <c r="D244" s="217" t="s">
        <v>135</v>
      </c>
      <c r="E244" s="42"/>
      <c r="F244" s="218" t="s">
        <v>573</v>
      </c>
      <c r="G244" s="42"/>
      <c r="H244" s="42"/>
      <c r="I244" s="219"/>
      <c r="J244" s="42"/>
      <c r="K244" s="42"/>
      <c r="L244" s="46"/>
      <c r="M244" s="220"/>
      <c r="N244" s="221"/>
      <c r="O244" s="86"/>
      <c r="P244" s="86"/>
      <c r="Q244" s="86"/>
      <c r="R244" s="86"/>
      <c r="S244" s="86"/>
      <c r="T244" s="87"/>
      <c r="U244" s="40"/>
      <c r="V244" s="40"/>
      <c r="W244" s="40"/>
      <c r="X244" s="40"/>
      <c r="Y244" s="40"/>
      <c r="Z244" s="40"/>
      <c r="AA244" s="40"/>
      <c r="AB244" s="40"/>
      <c r="AC244" s="40"/>
      <c r="AD244" s="40"/>
      <c r="AE244" s="40"/>
      <c r="AT244" s="19" t="s">
        <v>135</v>
      </c>
      <c r="AU244" s="19" t="s">
        <v>87</v>
      </c>
    </row>
    <row r="245" s="2" customFormat="1">
      <c r="A245" s="40"/>
      <c r="B245" s="41"/>
      <c r="C245" s="42"/>
      <c r="D245" s="217" t="s">
        <v>415</v>
      </c>
      <c r="E245" s="42"/>
      <c r="F245" s="222" t="s">
        <v>574</v>
      </c>
      <c r="G245" s="42"/>
      <c r="H245" s="42"/>
      <c r="I245" s="219"/>
      <c r="J245" s="42"/>
      <c r="K245" s="42"/>
      <c r="L245" s="46"/>
      <c r="M245" s="220"/>
      <c r="N245" s="221"/>
      <c r="O245" s="86"/>
      <c r="P245" s="86"/>
      <c r="Q245" s="86"/>
      <c r="R245" s="86"/>
      <c r="S245" s="86"/>
      <c r="T245" s="87"/>
      <c r="U245" s="40"/>
      <c r="V245" s="40"/>
      <c r="W245" s="40"/>
      <c r="X245" s="40"/>
      <c r="Y245" s="40"/>
      <c r="Z245" s="40"/>
      <c r="AA245" s="40"/>
      <c r="AB245" s="40"/>
      <c r="AC245" s="40"/>
      <c r="AD245" s="40"/>
      <c r="AE245" s="40"/>
      <c r="AT245" s="19" t="s">
        <v>415</v>
      </c>
      <c r="AU245" s="19" t="s">
        <v>87</v>
      </c>
    </row>
    <row r="246" s="13" customFormat="1">
      <c r="A246" s="13"/>
      <c r="B246" s="231"/>
      <c r="C246" s="232"/>
      <c r="D246" s="217" t="s">
        <v>417</v>
      </c>
      <c r="E246" s="233" t="s">
        <v>21</v>
      </c>
      <c r="F246" s="234" t="s">
        <v>418</v>
      </c>
      <c r="G246" s="232"/>
      <c r="H246" s="233" t="s">
        <v>21</v>
      </c>
      <c r="I246" s="235"/>
      <c r="J246" s="232"/>
      <c r="K246" s="232"/>
      <c r="L246" s="236"/>
      <c r="M246" s="237"/>
      <c r="N246" s="238"/>
      <c r="O246" s="238"/>
      <c r="P246" s="238"/>
      <c r="Q246" s="238"/>
      <c r="R246" s="238"/>
      <c r="S246" s="238"/>
      <c r="T246" s="239"/>
      <c r="U246" s="13"/>
      <c r="V246" s="13"/>
      <c r="W246" s="13"/>
      <c r="X246" s="13"/>
      <c r="Y246" s="13"/>
      <c r="Z246" s="13"/>
      <c r="AA246" s="13"/>
      <c r="AB246" s="13"/>
      <c r="AC246" s="13"/>
      <c r="AD246" s="13"/>
      <c r="AE246" s="13"/>
      <c r="AT246" s="240" t="s">
        <v>417</v>
      </c>
      <c r="AU246" s="240" t="s">
        <v>87</v>
      </c>
      <c r="AV246" s="13" t="s">
        <v>85</v>
      </c>
      <c r="AW246" s="13" t="s">
        <v>38</v>
      </c>
      <c r="AX246" s="13" t="s">
        <v>77</v>
      </c>
      <c r="AY246" s="240" t="s">
        <v>129</v>
      </c>
    </row>
    <row r="247" s="14" customFormat="1">
      <c r="A247" s="14"/>
      <c r="B247" s="241"/>
      <c r="C247" s="242"/>
      <c r="D247" s="217" t="s">
        <v>417</v>
      </c>
      <c r="E247" s="243" t="s">
        <v>21</v>
      </c>
      <c r="F247" s="244" t="s">
        <v>575</v>
      </c>
      <c r="G247" s="242"/>
      <c r="H247" s="245">
        <v>12.441000000000001</v>
      </c>
      <c r="I247" s="246"/>
      <c r="J247" s="242"/>
      <c r="K247" s="242"/>
      <c r="L247" s="247"/>
      <c r="M247" s="248"/>
      <c r="N247" s="249"/>
      <c r="O247" s="249"/>
      <c r="P247" s="249"/>
      <c r="Q247" s="249"/>
      <c r="R247" s="249"/>
      <c r="S247" s="249"/>
      <c r="T247" s="250"/>
      <c r="U247" s="14"/>
      <c r="V247" s="14"/>
      <c r="W247" s="14"/>
      <c r="X247" s="14"/>
      <c r="Y247" s="14"/>
      <c r="Z247" s="14"/>
      <c r="AA247" s="14"/>
      <c r="AB247" s="14"/>
      <c r="AC247" s="14"/>
      <c r="AD247" s="14"/>
      <c r="AE247" s="14"/>
      <c r="AT247" s="251" t="s">
        <v>417</v>
      </c>
      <c r="AU247" s="251" t="s">
        <v>87</v>
      </c>
      <c r="AV247" s="14" t="s">
        <v>87</v>
      </c>
      <c r="AW247" s="14" t="s">
        <v>38</v>
      </c>
      <c r="AX247" s="14" t="s">
        <v>77</v>
      </c>
      <c r="AY247" s="251" t="s">
        <v>129</v>
      </c>
    </row>
    <row r="248" s="15" customFormat="1">
      <c r="A248" s="15"/>
      <c r="B248" s="252"/>
      <c r="C248" s="253"/>
      <c r="D248" s="217" t="s">
        <v>417</v>
      </c>
      <c r="E248" s="254" t="s">
        <v>576</v>
      </c>
      <c r="F248" s="255" t="s">
        <v>424</v>
      </c>
      <c r="G248" s="253"/>
      <c r="H248" s="256">
        <v>12.441000000000001</v>
      </c>
      <c r="I248" s="257"/>
      <c r="J248" s="253"/>
      <c r="K248" s="253"/>
      <c r="L248" s="258"/>
      <c r="M248" s="259"/>
      <c r="N248" s="260"/>
      <c r="O248" s="260"/>
      <c r="P248" s="260"/>
      <c r="Q248" s="260"/>
      <c r="R248" s="260"/>
      <c r="S248" s="260"/>
      <c r="T248" s="261"/>
      <c r="U248" s="15"/>
      <c r="V248" s="15"/>
      <c r="W248" s="15"/>
      <c r="X248" s="15"/>
      <c r="Y248" s="15"/>
      <c r="Z248" s="15"/>
      <c r="AA248" s="15"/>
      <c r="AB248" s="15"/>
      <c r="AC248" s="15"/>
      <c r="AD248" s="15"/>
      <c r="AE248" s="15"/>
      <c r="AT248" s="262" t="s">
        <v>417</v>
      </c>
      <c r="AU248" s="262" t="s">
        <v>87</v>
      </c>
      <c r="AV248" s="15" t="s">
        <v>149</v>
      </c>
      <c r="AW248" s="15" t="s">
        <v>38</v>
      </c>
      <c r="AX248" s="15" t="s">
        <v>85</v>
      </c>
      <c r="AY248" s="262" t="s">
        <v>129</v>
      </c>
    </row>
    <row r="249" s="2" customFormat="1" ht="16.5" customHeight="1">
      <c r="A249" s="40"/>
      <c r="B249" s="41"/>
      <c r="C249" s="204" t="s">
        <v>577</v>
      </c>
      <c r="D249" s="204" t="s">
        <v>130</v>
      </c>
      <c r="E249" s="205" t="s">
        <v>578</v>
      </c>
      <c r="F249" s="206" t="s">
        <v>579</v>
      </c>
      <c r="G249" s="207" t="s">
        <v>175</v>
      </c>
      <c r="H249" s="208">
        <v>38.079999999999998</v>
      </c>
      <c r="I249" s="209"/>
      <c r="J249" s="210">
        <f>ROUND(I249*H249,2)</f>
        <v>0</v>
      </c>
      <c r="K249" s="206" t="s">
        <v>434</v>
      </c>
      <c r="L249" s="46"/>
      <c r="M249" s="211" t="s">
        <v>21</v>
      </c>
      <c r="N249" s="212" t="s">
        <v>48</v>
      </c>
      <c r="O249" s="86"/>
      <c r="P249" s="213">
        <f>O249*H249</f>
        <v>0</v>
      </c>
      <c r="Q249" s="213">
        <v>0.00042999999999999999</v>
      </c>
      <c r="R249" s="213">
        <f>Q249*H249</f>
        <v>0.016374399999999997</v>
      </c>
      <c r="S249" s="213">
        <v>0</v>
      </c>
      <c r="T249" s="214">
        <f>S249*H249</f>
        <v>0</v>
      </c>
      <c r="U249" s="40"/>
      <c r="V249" s="40"/>
      <c r="W249" s="40"/>
      <c r="X249" s="40"/>
      <c r="Y249" s="40"/>
      <c r="Z249" s="40"/>
      <c r="AA249" s="40"/>
      <c r="AB249" s="40"/>
      <c r="AC249" s="40"/>
      <c r="AD249" s="40"/>
      <c r="AE249" s="40"/>
      <c r="AR249" s="215" t="s">
        <v>149</v>
      </c>
      <c r="AT249" s="215" t="s">
        <v>130</v>
      </c>
      <c r="AU249" s="215" t="s">
        <v>87</v>
      </c>
      <c r="AY249" s="19" t="s">
        <v>129</v>
      </c>
      <c r="BE249" s="216">
        <f>IF(N249="základní",J249,0)</f>
        <v>0</v>
      </c>
      <c r="BF249" s="216">
        <f>IF(N249="snížená",J249,0)</f>
        <v>0</v>
      </c>
      <c r="BG249" s="216">
        <f>IF(N249="zákl. přenesená",J249,0)</f>
        <v>0</v>
      </c>
      <c r="BH249" s="216">
        <f>IF(N249="sníž. přenesená",J249,0)</f>
        <v>0</v>
      </c>
      <c r="BI249" s="216">
        <f>IF(N249="nulová",J249,0)</f>
        <v>0</v>
      </c>
      <c r="BJ249" s="19" t="s">
        <v>85</v>
      </c>
      <c r="BK249" s="216">
        <f>ROUND(I249*H249,2)</f>
        <v>0</v>
      </c>
      <c r="BL249" s="19" t="s">
        <v>149</v>
      </c>
      <c r="BM249" s="215" t="s">
        <v>580</v>
      </c>
    </row>
    <row r="250" s="2" customFormat="1">
      <c r="A250" s="40"/>
      <c r="B250" s="41"/>
      <c r="C250" s="42"/>
      <c r="D250" s="217" t="s">
        <v>135</v>
      </c>
      <c r="E250" s="42"/>
      <c r="F250" s="218" t="s">
        <v>581</v>
      </c>
      <c r="G250" s="42"/>
      <c r="H250" s="42"/>
      <c r="I250" s="219"/>
      <c r="J250" s="42"/>
      <c r="K250" s="42"/>
      <c r="L250" s="46"/>
      <c r="M250" s="220"/>
      <c r="N250" s="221"/>
      <c r="O250" s="86"/>
      <c r="P250" s="86"/>
      <c r="Q250" s="86"/>
      <c r="R250" s="86"/>
      <c r="S250" s="86"/>
      <c r="T250" s="87"/>
      <c r="U250" s="40"/>
      <c r="V250" s="40"/>
      <c r="W250" s="40"/>
      <c r="X250" s="40"/>
      <c r="Y250" s="40"/>
      <c r="Z250" s="40"/>
      <c r="AA250" s="40"/>
      <c r="AB250" s="40"/>
      <c r="AC250" s="40"/>
      <c r="AD250" s="40"/>
      <c r="AE250" s="40"/>
      <c r="AT250" s="19" t="s">
        <v>135</v>
      </c>
      <c r="AU250" s="19" t="s">
        <v>87</v>
      </c>
    </row>
    <row r="251" s="2" customFormat="1">
      <c r="A251" s="40"/>
      <c r="B251" s="41"/>
      <c r="C251" s="42"/>
      <c r="D251" s="217" t="s">
        <v>415</v>
      </c>
      <c r="E251" s="42"/>
      <c r="F251" s="222" t="s">
        <v>582</v>
      </c>
      <c r="G251" s="42"/>
      <c r="H251" s="42"/>
      <c r="I251" s="219"/>
      <c r="J251" s="42"/>
      <c r="K251" s="42"/>
      <c r="L251" s="46"/>
      <c r="M251" s="220"/>
      <c r="N251" s="221"/>
      <c r="O251" s="86"/>
      <c r="P251" s="86"/>
      <c r="Q251" s="86"/>
      <c r="R251" s="86"/>
      <c r="S251" s="86"/>
      <c r="T251" s="87"/>
      <c r="U251" s="40"/>
      <c r="V251" s="40"/>
      <c r="W251" s="40"/>
      <c r="X251" s="40"/>
      <c r="Y251" s="40"/>
      <c r="Z251" s="40"/>
      <c r="AA251" s="40"/>
      <c r="AB251" s="40"/>
      <c r="AC251" s="40"/>
      <c r="AD251" s="40"/>
      <c r="AE251" s="40"/>
      <c r="AT251" s="19" t="s">
        <v>415</v>
      </c>
      <c r="AU251" s="19" t="s">
        <v>87</v>
      </c>
    </row>
    <row r="252" s="13" customFormat="1">
      <c r="A252" s="13"/>
      <c r="B252" s="231"/>
      <c r="C252" s="232"/>
      <c r="D252" s="217" t="s">
        <v>417</v>
      </c>
      <c r="E252" s="233" t="s">
        <v>21</v>
      </c>
      <c r="F252" s="234" t="s">
        <v>583</v>
      </c>
      <c r="G252" s="232"/>
      <c r="H252" s="233" t="s">
        <v>21</v>
      </c>
      <c r="I252" s="235"/>
      <c r="J252" s="232"/>
      <c r="K252" s="232"/>
      <c r="L252" s="236"/>
      <c r="M252" s="237"/>
      <c r="N252" s="238"/>
      <c r="O252" s="238"/>
      <c r="P252" s="238"/>
      <c r="Q252" s="238"/>
      <c r="R252" s="238"/>
      <c r="S252" s="238"/>
      <c r="T252" s="239"/>
      <c r="U252" s="13"/>
      <c r="V252" s="13"/>
      <c r="W252" s="13"/>
      <c r="X252" s="13"/>
      <c r="Y252" s="13"/>
      <c r="Z252" s="13"/>
      <c r="AA252" s="13"/>
      <c r="AB252" s="13"/>
      <c r="AC252" s="13"/>
      <c r="AD252" s="13"/>
      <c r="AE252" s="13"/>
      <c r="AT252" s="240" t="s">
        <v>417</v>
      </c>
      <c r="AU252" s="240" t="s">
        <v>87</v>
      </c>
      <c r="AV252" s="13" t="s">
        <v>85</v>
      </c>
      <c r="AW252" s="13" t="s">
        <v>38</v>
      </c>
      <c r="AX252" s="13" t="s">
        <v>77</v>
      </c>
      <c r="AY252" s="240" t="s">
        <v>129</v>
      </c>
    </row>
    <row r="253" s="14" customFormat="1">
      <c r="A253" s="14"/>
      <c r="B253" s="241"/>
      <c r="C253" s="242"/>
      <c r="D253" s="217" t="s">
        <v>417</v>
      </c>
      <c r="E253" s="243" t="s">
        <v>21</v>
      </c>
      <c r="F253" s="244" t="s">
        <v>584</v>
      </c>
      <c r="G253" s="242"/>
      <c r="H253" s="245">
        <v>136</v>
      </c>
      <c r="I253" s="246"/>
      <c r="J253" s="242"/>
      <c r="K253" s="242"/>
      <c r="L253" s="247"/>
      <c r="M253" s="248"/>
      <c r="N253" s="249"/>
      <c r="O253" s="249"/>
      <c r="P253" s="249"/>
      <c r="Q253" s="249"/>
      <c r="R253" s="249"/>
      <c r="S253" s="249"/>
      <c r="T253" s="250"/>
      <c r="U253" s="14"/>
      <c r="V253" s="14"/>
      <c r="W253" s="14"/>
      <c r="X253" s="14"/>
      <c r="Y253" s="14"/>
      <c r="Z253" s="14"/>
      <c r="AA253" s="14"/>
      <c r="AB253" s="14"/>
      <c r="AC253" s="14"/>
      <c r="AD253" s="14"/>
      <c r="AE253" s="14"/>
      <c r="AT253" s="251" t="s">
        <v>417</v>
      </c>
      <c r="AU253" s="251" t="s">
        <v>87</v>
      </c>
      <c r="AV253" s="14" t="s">
        <v>87</v>
      </c>
      <c r="AW253" s="14" t="s">
        <v>38</v>
      </c>
      <c r="AX253" s="14" t="s">
        <v>77</v>
      </c>
      <c r="AY253" s="251" t="s">
        <v>129</v>
      </c>
    </row>
    <row r="254" s="15" customFormat="1">
      <c r="A254" s="15"/>
      <c r="B254" s="252"/>
      <c r="C254" s="253"/>
      <c r="D254" s="217" t="s">
        <v>417</v>
      </c>
      <c r="E254" s="254" t="s">
        <v>313</v>
      </c>
      <c r="F254" s="255" t="s">
        <v>424</v>
      </c>
      <c r="G254" s="253"/>
      <c r="H254" s="256">
        <v>136</v>
      </c>
      <c r="I254" s="257"/>
      <c r="J254" s="253"/>
      <c r="K254" s="253"/>
      <c r="L254" s="258"/>
      <c r="M254" s="259"/>
      <c r="N254" s="260"/>
      <c r="O254" s="260"/>
      <c r="P254" s="260"/>
      <c r="Q254" s="260"/>
      <c r="R254" s="260"/>
      <c r="S254" s="260"/>
      <c r="T254" s="261"/>
      <c r="U254" s="15"/>
      <c r="V254" s="15"/>
      <c r="W254" s="15"/>
      <c r="X254" s="15"/>
      <c r="Y254" s="15"/>
      <c r="Z254" s="15"/>
      <c r="AA254" s="15"/>
      <c r="AB254" s="15"/>
      <c r="AC254" s="15"/>
      <c r="AD254" s="15"/>
      <c r="AE254" s="15"/>
      <c r="AT254" s="262" t="s">
        <v>417</v>
      </c>
      <c r="AU254" s="262" t="s">
        <v>87</v>
      </c>
      <c r="AV254" s="15" t="s">
        <v>149</v>
      </c>
      <c r="AW254" s="15" t="s">
        <v>38</v>
      </c>
      <c r="AX254" s="15" t="s">
        <v>77</v>
      </c>
      <c r="AY254" s="262" t="s">
        <v>129</v>
      </c>
    </row>
    <row r="255" s="14" customFormat="1">
      <c r="A255" s="14"/>
      <c r="B255" s="241"/>
      <c r="C255" s="242"/>
      <c r="D255" s="217" t="s">
        <v>417</v>
      </c>
      <c r="E255" s="243" t="s">
        <v>21</v>
      </c>
      <c r="F255" s="244" t="s">
        <v>585</v>
      </c>
      <c r="G255" s="242"/>
      <c r="H255" s="245">
        <v>38.079999999999998</v>
      </c>
      <c r="I255" s="246"/>
      <c r="J255" s="242"/>
      <c r="K255" s="242"/>
      <c r="L255" s="247"/>
      <c r="M255" s="248"/>
      <c r="N255" s="249"/>
      <c r="O255" s="249"/>
      <c r="P255" s="249"/>
      <c r="Q255" s="249"/>
      <c r="R255" s="249"/>
      <c r="S255" s="249"/>
      <c r="T255" s="250"/>
      <c r="U255" s="14"/>
      <c r="V255" s="14"/>
      <c r="W255" s="14"/>
      <c r="X255" s="14"/>
      <c r="Y255" s="14"/>
      <c r="Z255" s="14"/>
      <c r="AA255" s="14"/>
      <c r="AB255" s="14"/>
      <c r="AC255" s="14"/>
      <c r="AD255" s="14"/>
      <c r="AE255" s="14"/>
      <c r="AT255" s="251" t="s">
        <v>417</v>
      </c>
      <c r="AU255" s="251" t="s">
        <v>87</v>
      </c>
      <c r="AV255" s="14" t="s">
        <v>87</v>
      </c>
      <c r="AW255" s="14" t="s">
        <v>38</v>
      </c>
      <c r="AX255" s="14" t="s">
        <v>85</v>
      </c>
      <c r="AY255" s="251" t="s">
        <v>129</v>
      </c>
    </row>
    <row r="256" s="2" customFormat="1" ht="16.5" customHeight="1">
      <c r="A256" s="40"/>
      <c r="B256" s="41"/>
      <c r="C256" s="263" t="s">
        <v>586</v>
      </c>
      <c r="D256" s="263" t="s">
        <v>475</v>
      </c>
      <c r="E256" s="264" t="s">
        <v>587</v>
      </c>
      <c r="F256" s="265" t="s">
        <v>588</v>
      </c>
      <c r="G256" s="266" t="s">
        <v>362</v>
      </c>
      <c r="H256" s="267">
        <v>0.057000000000000002</v>
      </c>
      <c r="I256" s="268"/>
      <c r="J256" s="269">
        <f>ROUND(I256*H256,2)</f>
        <v>0</v>
      </c>
      <c r="K256" s="265" t="s">
        <v>434</v>
      </c>
      <c r="L256" s="270"/>
      <c r="M256" s="271" t="s">
        <v>21</v>
      </c>
      <c r="N256" s="272" t="s">
        <v>48</v>
      </c>
      <c r="O256" s="86"/>
      <c r="P256" s="213">
        <f>O256*H256</f>
        <v>0</v>
      </c>
      <c r="Q256" s="213">
        <v>1</v>
      </c>
      <c r="R256" s="213">
        <f>Q256*H256</f>
        <v>0.057000000000000002</v>
      </c>
      <c r="S256" s="213">
        <v>0</v>
      </c>
      <c r="T256" s="214">
        <f>S256*H256</f>
        <v>0</v>
      </c>
      <c r="U256" s="40"/>
      <c r="V256" s="40"/>
      <c r="W256" s="40"/>
      <c r="X256" s="40"/>
      <c r="Y256" s="40"/>
      <c r="Z256" s="40"/>
      <c r="AA256" s="40"/>
      <c r="AB256" s="40"/>
      <c r="AC256" s="40"/>
      <c r="AD256" s="40"/>
      <c r="AE256" s="40"/>
      <c r="AR256" s="215" t="s">
        <v>172</v>
      </c>
      <c r="AT256" s="215" t="s">
        <v>475</v>
      </c>
      <c r="AU256" s="215" t="s">
        <v>87</v>
      </c>
      <c r="AY256" s="19" t="s">
        <v>129</v>
      </c>
      <c r="BE256" s="216">
        <f>IF(N256="základní",J256,0)</f>
        <v>0</v>
      </c>
      <c r="BF256" s="216">
        <f>IF(N256="snížená",J256,0)</f>
        <v>0</v>
      </c>
      <c r="BG256" s="216">
        <f>IF(N256="zákl. přenesená",J256,0)</f>
        <v>0</v>
      </c>
      <c r="BH256" s="216">
        <f>IF(N256="sníž. přenesená",J256,0)</f>
        <v>0</v>
      </c>
      <c r="BI256" s="216">
        <f>IF(N256="nulová",J256,0)</f>
        <v>0</v>
      </c>
      <c r="BJ256" s="19" t="s">
        <v>85</v>
      </c>
      <c r="BK256" s="216">
        <f>ROUND(I256*H256,2)</f>
        <v>0</v>
      </c>
      <c r="BL256" s="19" t="s">
        <v>149</v>
      </c>
      <c r="BM256" s="215" t="s">
        <v>589</v>
      </c>
    </row>
    <row r="257" s="2" customFormat="1">
      <c r="A257" s="40"/>
      <c r="B257" s="41"/>
      <c r="C257" s="42"/>
      <c r="D257" s="217" t="s">
        <v>135</v>
      </c>
      <c r="E257" s="42"/>
      <c r="F257" s="218" t="s">
        <v>590</v>
      </c>
      <c r="G257" s="42"/>
      <c r="H257" s="42"/>
      <c r="I257" s="219"/>
      <c r="J257" s="42"/>
      <c r="K257" s="42"/>
      <c r="L257" s="46"/>
      <c r="M257" s="220"/>
      <c r="N257" s="221"/>
      <c r="O257" s="86"/>
      <c r="P257" s="86"/>
      <c r="Q257" s="86"/>
      <c r="R257" s="86"/>
      <c r="S257" s="86"/>
      <c r="T257" s="87"/>
      <c r="U257" s="40"/>
      <c r="V257" s="40"/>
      <c r="W257" s="40"/>
      <c r="X257" s="40"/>
      <c r="Y257" s="40"/>
      <c r="Z257" s="40"/>
      <c r="AA257" s="40"/>
      <c r="AB257" s="40"/>
      <c r="AC257" s="40"/>
      <c r="AD257" s="40"/>
      <c r="AE257" s="40"/>
      <c r="AT257" s="19" t="s">
        <v>135</v>
      </c>
      <c r="AU257" s="19" t="s">
        <v>87</v>
      </c>
    </row>
    <row r="258" s="13" customFormat="1">
      <c r="A258" s="13"/>
      <c r="B258" s="231"/>
      <c r="C258" s="232"/>
      <c r="D258" s="217" t="s">
        <v>417</v>
      </c>
      <c r="E258" s="233" t="s">
        <v>21</v>
      </c>
      <c r="F258" s="234" t="s">
        <v>591</v>
      </c>
      <c r="G258" s="232"/>
      <c r="H258" s="233" t="s">
        <v>21</v>
      </c>
      <c r="I258" s="235"/>
      <c r="J258" s="232"/>
      <c r="K258" s="232"/>
      <c r="L258" s="236"/>
      <c r="M258" s="237"/>
      <c r="N258" s="238"/>
      <c r="O258" s="238"/>
      <c r="P258" s="238"/>
      <c r="Q258" s="238"/>
      <c r="R258" s="238"/>
      <c r="S258" s="238"/>
      <c r="T258" s="239"/>
      <c r="U258" s="13"/>
      <c r="V258" s="13"/>
      <c r="W258" s="13"/>
      <c r="X258" s="13"/>
      <c r="Y258" s="13"/>
      <c r="Z258" s="13"/>
      <c r="AA258" s="13"/>
      <c r="AB258" s="13"/>
      <c r="AC258" s="13"/>
      <c r="AD258" s="13"/>
      <c r="AE258" s="13"/>
      <c r="AT258" s="240" t="s">
        <v>417</v>
      </c>
      <c r="AU258" s="240" t="s">
        <v>87</v>
      </c>
      <c r="AV258" s="13" t="s">
        <v>85</v>
      </c>
      <c r="AW258" s="13" t="s">
        <v>38</v>
      </c>
      <c r="AX258" s="13" t="s">
        <v>77</v>
      </c>
      <c r="AY258" s="240" t="s">
        <v>129</v>
      </c>
    </row>
    <row r="259" s="14" customFormat="1">
      <c r="A259" s="14"/>
      <c r="B259" s="241"/>
      <c r="C259" s="242"/>
      <c r="D259" s="217" t="s">
        <v>417</v>
      </c>
      <c r="E259" s="243" t="s">
        <v>21</v>
      </c>
      <c r="F259" s="244" t="s">
        <v>592</v>
      </c>
      <c r="G259" s="242"/>
      <c r="H259" s="245">
        <v>0.057000000000000002</v>
      </c>
      <c r="I259" s="246"/>
      <c r="J259" s="242"/>
      <c r="K259" s="242"/>
      <c r="L259" s="247"/>
      <c r="M259" s="248"/>
      <c r="N259" s="249"/>
      <c r="O259" s="249"/>
      <c r="P259" s="249"/>
      <c r="Q259" s="249"/>
      <c r="R259" s="249"/>
      <c r="S259" s="249"/>
      <c r="T259" s="250"/>
      <c r="U259" s="14"/>
      <c r="V259" s="14"/>
      <c r="W259" s="14"/>
      <c r="X259" s="14"/>
      <c r="Y259" s="14"/>
      <c r="Z259" s="14"/>
      <c r="AA259" s="14"/>
      <c r="AB259" s="14"/>
      <c r="AC259" s="14"/>
      <c r="AD259" s="14"/>
      <c r="AE259" s="14"/>
      <c r="AT259" s="251" t="s">
        <v>417</v>
      </c>
      <c r="AU259" s="251" t="s">
        <v>87</v>
      </c>
      <c r="AV259" s="14" t="s">
        <v>87</v>
      </c>
      <c r="AW259" s="14" t="s">
        <v>38</v>
      </c>
      <c r="AX259" s="14" t="s">
        <v>85</v>
      </c>
      <c r="AY259" s="251" t="s">
        <v>129</v>
      </c>
    </row>
    <row r="260" s="2" customFormat="1" ht="16.5" customHeight="1">
      <c r="A260" s="40"/>
      <c r="B260" s="41"/>
      <c r="C260" s="204" t="s">
        <v>593</v>
      </c>
      <c r="D260" s="204" t="s">
        <v>130</v>
      </c>
      <c r="E260" s="205" t="s">
        <v>594</v>
      </c>
      <c r="F260" s="206" t="s">
        <v>595</v>
      </c>
      <c r="G260" s="207" t="s">
        <v>175</v>
      </c>
      <c r="H260" s="208">
        <v>25.600000000000001</v>
      </c>
      <c r="I260" s="209"/>
      <c r="J260" s="210">
        <f>ROUND(I260*H260,2)</f>
        <v>0</v>
      </c>
      <c r="K260" s="206" t="s">
        <v>434</v>
      </c>
      <c r="L260" s="46"/>
      <c r="M260" s="211" t="s">
        <v>21</v>
      </c>
      <c r="N260" s="212" t="s">
        <v>48</v>
      </c>
      <c r="O260" s="86"/>
      <c r="P260" s="213">
        <f>O260*H260</f>
        <v>0</v>
      </c>
      <c r="Q260" s="213">
        <v>0.0010100000000000001</v>
      </c>
      <c r="R260" s="213">
        <f>Q260*H260</f>
        <v>0.025856000000000004</v>
      </c>
      <c r="S260" s="213">
        <v>0.001</v>
      </c>
      <c r="T260" s="214">
        <f>S260*H260</f>
        <v>0.025600000000000001</v>
      </c>
      <c r="U260" s="40"/>
      <c r="V260" s="40"/>
      <c r="W260" s="40"/>
      <c r="X260" s="40"/>
      <c r="Y260" s="40"/>
      <c r="Z260" s="40"/>
      <c r="AA260" s="40"/>
      <c r="AB260" s="40"/>
      <c r="AC260" s="40"/>
      <c r="AD260" s="40"/>
      <c r="AE260" s="40"/>
      <c r="AR260" s="215" t="s">
        <v>149</v>
      </c>
      <c r="AT260" s="215" t="s">
        <v>130</v>
      </c>
      <c r="AU260" s="215" t="s">
        <v>87</v>
      </c>
      <c r="AY260" s="19" t="s">
        <v>129</v>
      </c>
      <c r="BE260" s="216">
        <f>IF(N260="základní",J260,0)</f>
        <v>0</v>
      </c>
      <c r="BF260" s="216">
        <f>IF(N260="snížená",J260,0)</f>
        <v>0</v>
      </c>
      <c r="BG260" s="216">
        <f>IF(N260="zákl. přenesená",J260,0)</f>
        <v>0</v>
      </c>
      <c r="BH260" s="216">
        <f>IF(N260="sníž. přenesená",J260,0)</f>
        <v>0</v>
      </c>
      <c r="BI260" s="216">
        <f>IF(N260="nulová",J260,0)</f>
        <v>0</v>
      </c>
      <c r="BJ260" s="19" t="s">
        <v>85</v>
      </c>
      <c r="BK260" s="216">
        <f>ROUND(I260*H260,2)</f>
        <v>0</v>
      </c>
      <c r="BL260" s="19" t="s">
        <v>149</v>
      </c>
      <c r="BM260" s="215" t="s">
        <v>596</v>
      </c>
    </row>
    <row r="261" s="2" customFormat="1">
      <c r="A261" s="40"/>
      <c r="B261" s="41"/>
      <c r="C261" s="42"/>
      <c r="D261" s="217" t="s">
        <v>135</v>
      </c>
      <c r="E261" s="42"/>
      <c r="F261" s="218" t="s">
        <v>597</v>
      </c>
      <c r="G261" s="42"/>
      <c r="H261" s="42"/>
      <c r="I261" s="219"/>
      <c r="J261" s="42"/>
      <c r="K261" s="42"/>
      <c r="L261" s="46"/>
      <c r="M261" s="220"/>
      <c r="N261" s="221"/>
      <c r="O261" s="86"/>
      <c r="P261" s="86"/>
      <c r="Q261" s="86"/>
      <c r="R261" s="86"/>
      <c r="S261" s="86"/>
      <c r="T261" s="87"/>
      <c r="U261" s="40"/>
      <c r="V261" s="40"/>
      <c r="W261" s="40"/>
      <c r="X261" s="40"/>
      <c r="Y261" s="40"/>
      <c r="Z261" s="40"/>
      <c r="AA261" s="40"/>
      <c r="AB261" s="40"/>
      <c r="AC261" s="40"/>
      <c r="AD261" s="40"/>
      <c r="AE261" s="40"/>
      <c r="AT261" s="19" t="s">
        <v>135</v>
      </c>
      <c r="AU261" s="19" t="s">
        <v>87</v>
      </c>
    </row>
    <row r="262" s="2" customFormat="1">
      <c r="A262" s="40"/>
      <c r="B262" s="41"/>
      <c r="C262" s="42"/>
      <c r="D262" s="217" t="s">
        <v>415</v>
      </c>
      <c r="E262" s="42"/>
      <c r="F262" s="222" t="s">
        <v>582</v>
      </c>
      <c r="G262" s="42"/>
      <c r="H262" s="42"/>
      <c r="I262" s="219"/>
      <c r="J262" s="42"/>
      <c r="K262" s="42"/>
      <c r="L262" s="46"/>
      <c r="M262" s="220"/>
      <c r="N262" s="221"/>
      <c r="O262" s="86"/>
      <c r="P262" s="86"/>
      <c r="Q262" s="86"/>
      <c r="R262" s="86"/>
      <c r="S262" s="86"/>
      <c r="T262" s="87"/>
      <c r="U262" s="40"/>
      <c r="V262" s="40"/>
      <c r="W262" s="40"/>
      <c r="X262" s="40"/>
      <c r="Y262" s="40"/>
      <c r="Z262" s="40"/>
      <c r="AA262" s="40"/>
      <c r="AB262" s="40"/>
      <c r="AC262" s="40"/>
      <c r="AD262" s="40"/>
      <c r="AE262" s="40"/>
      <c r="AT262" s="19" t="s">
        <v>415</v>
      </c>
      <c r="AU262" s="19" t="s">
        <v>87</v>
      </c>
    </row>
    <row r="263" s="13" customFormat="1">
      <c r="A263" s="13"/>
      <c r="B263" s="231"/>
      <c r="C263" s="232"/>
      <c r="D263" s="217" t="s">
        <v>417</v>
      </c>
      <c r="E263" s="233" t="s">
        <v>21</v>
      </c>
      <c r="F263" s="234" t="s">
        <v>598</v>
      </c>
      <c r="G263" s="232"/>
      <c r="H263" s="233" t="s">
        <v>21</v>
      </c>
      <c r="I263" s="235"/>
      <c r="J263" s="232"/>
      <c r="K263" s="232"/>
      <c r="L263" s="236"/>
      <c r="M263" s="237"/>
      <c r="N263" s="238"/>
      <c r="O263" s="238"/>
      <c r="P263" s="238"/>
      <c r="Q263" s="238"/>
      <c r="R263" s="238"/>
      <c r="S263" s="238"/>
      <c r="T263" s="239"/>
      <c r="U263" s="13"/>
      <c r="V263" s="13"/>
      <c r="W263" s="13"/>
      <c r="X263" s="13"/>
      <c r="Y263" s="13"/>
      <c r="Z263" s="13"/>
      <c r="AA263" s="13"/>
      <c r="AB263" s="13"/>
      <c r="AC263" s="13"/>
      <c r="AD263" s="13"/>
      <c r="AE263" s="13"/>
      <c r="AT263" s="240" t="s">
        <v>417</v>
      </c>
      <c r="AU263" s="240" t="s">
        <v>87</v>
      </c>
      <c r="AV263" s="13" t="s">
        <v>85</v>
      </c>
      <c r="AW263" s="13" t="s">
        <v>38</v>
      </c>
      <c r="AX263" s="13" t="s">
        <v>77</v>
      </c>
      <c r="AY263" s="240" t="s">
        <v>129</v>
      </c>
    </row>
    <row r="264" s="14" customFormat="1">
      <c r="A264" s="14"/>
      <c r="B264" s="241"/>
      <c r="C264" s="242"/>
      <c r="D264" s="217" t="s">
        <v>417</v>
      </c>
      <c r="E264" s="243" t="s">
        <v>332</v>
      </c>
      <c r="F264" s="244" t="s">
        <v>599</v>
      </c>
      <c r="G264" s="242"/>
      <c r="H264" s="245">
        <v>25.600000000000001</v>
      </c>
      <c r="I264" s="246"/>
      <c r="J264" s="242"/>
      <c r="K264" s="242"/>
      <c r="L264" s="247"/>
      <c r="M264" s="248"/>
      <c r="N264" s="249"/>
      <c r="O264" s="249"/>
      <c r="P264" s="249"/>
      <c r="Q264" s="249"/>
      <c r="R264" s="249"/>
      <c r="S264" s="249"/>
      <c r="T264" s="250"/>
      <c r="U264" s="14"/>
      <c r="V264" s="14"/>
      <c r="W264" s="14"/>
      <c r="X264" s="14"/>
      <c r="Y264" s="14"/>
      <c r="Z264" s="14"/>
      <c r="AA264" s="14"/>
      <c r="AB264" s="14"/>
      <c r="AC264" s="14"/>
      <c r="AD264" s="14"/>
      <c r="AE264" s="14"/>
      <c r="AT264" s="251" t="s">
        <v>417</v>
      </c>
      <c r="AU264" s="251" t="s">
        <v>87</v>
      </c>
      <c r="AV264" s="14" t="s">
        <v>87</v>
      </c>
      <c r="AW264" s="14" t="s">
        <v>38</v>
      </c>
      <c r="AX264" s="14" t="s">
        <v>85</v>
      </c>
      <c r="AY264" s="251" t="s">
        <v>129</v>
      </c>
    </row>
    <row r="265" s="2" customFormat="1" ht="16.5" customHeight="1">
      <c r="A265" s="40"/>
      <c r="B265" s="41"/>
      <c r="C265" s="204" t="s">
        <v>600</v>
      </c>
      <c r="D265" s="204" t="s">
        <v>130</v>
      </c>
      <c r="E265" s="205" t="s">
        <v>601</v>
      </c>
      <c r="F265" s="206" t="s">
        <v>602</v>
      </c>
      <c r="G265" s="207" t="s">
        <v>175</v>
      </c>
      <c r="H265" s="208">
        <v>20</v>
      </c>
      <c r="I265" s="209"/>
      <c r="J265" s="210">
        <f>ROUND(I265*H265,2)</f>
        <v>0</v>
      </c>
      <c r="K265" s="206" t="s">
        <v>434</v>
      </c>
      <c r="L265" s="46"/>
      <c r="M265" s="211" t="s">
        <v>21</v>
      </c>
      <c r="N265" s="212" t="s">
        <v>48</v>
      </c>
      <c r="O265" s="86"/>
      <c r="P265" s="213">
        <f>O265*H265</f>
        <v>0</v>
      </c>
      <c r="Q265" s="213">
        <v>0.0014400000000000001</v>
      </c>
      <c r="R265" s="213">
        <f>Q265*H265</f>
        <v>0.028800000000000003</v>
      </c>
      <c r="S265" s="213">
        <v>0.002</v>
      </c>
      <c r="T265" s="214">
        <f>S265*H265</f>
        <v>0.040000000000000001</v>
      </c>
      <c r="U265" s="40"/>
      <c r="V265" s="40"/>
      <c r="W265" s="40"/>
      <c r="X265" s="40"/>
      <c r="Y265" s="40"/>
      <c r="Z265" s="40"/>
      <c r="AA265" s="40"/>
      <c r="AB265" s="40"/>
      <c r="AC265" s="40"/>
      <c r="AD265" s="40"/>
      <c r="AE265" s="40"/>
      <c r="AR265" s="215" t="s">
        <v>149</v>
      </c>
      <c r="AT265" s="215" t="s">
        <v>130</v>
      </c>
      <c r="AU265" s="215" t="s">
        <v>87</v>
      </c>
      <c r="AY265" s="19" t="s">
        <v>129</v>
      </c>
      <c r="BE265" s="216">
        <f>IF(N265="základní",J265,0)</f>
        <v>0</v>
      </c>
      <c r="BF265" s="216">
        <f>IF(N265="snížená",J265,0)</f>
        <v>0</v>
      </c>
      <c r="BG265" s="216">
        <f>IF(N265="zákl. přenesená",J265,0)</f>
        <v>0</v>
      </c>
      <c r="BH265" s="216">
        <f>IF(N265="sníž. přenesená",J265,0)</f>
        <v>0</v>
      </c>
      <c r="BI265" s="216">
        <f>IF(N265="nulová",J265,0)</f>
        <v>0</v>
      </c>
      <c r="BJ265" s="19" t="s">
        <v>85</v>
      </c>
      <c r="BK265" s="216">
        <f>ROUND(I265*H265,2)</f>
        <v>0</v>
      </c>
      <c r="BL265" s="19" t="s">
        <v>149</v>
      </c>
      <c r="BM265" s="215" t="s">
        <v>603</v>
      </c>
    </row>
    <row r="266" s="2" customFormat="1">
      <c r="A266" s="40"/>
      <c r="B266" s="41"/>
      <c r="C266" s="42"/>
      <c r="D266" s="217" t="s">
        <v>135</v>
      </c>
      <c r="E266" s="42"/>
      <c r="F266" s="218" t="s">
        <v>604</v>
      </c>
      <c r="G266" s="42"/>
      <c r="H266" s="42"/>
      <c r="I266" s="219"/>
      <c r="J266" s="42"/>
      <c r="K266" s="42"/>
      <c r="L266" s="46"/>
      <c r="M266" s="220"/>
      <c r="N266" s="221"/>
      <c r="O266" s="86"/>
      <c r="P266" s="86"/>
      <c r="Q266" s="86"/>
      <c r="R266" s="86"/>
      <c r="S266" s="86"/>
      <c r="T266" s="87"/>
      <c r="U266" s="40"/>
      <c r="V266" s="40"/>
      <c r="W266" s="40"/>
      <c r="X266" s="40"/>
      <c r="Y266" s="40"/>
      <c r="Z266" s="40"/>
      <c r="AA266" s="40"/>
      <c r="AB266" s="40"/>
      <c r="AC266" s="40"/>
      <c r="AD266" s="40"/>
      <c r="AE266" s="40"/>
      <c r="AT266" s="19" t="s">
        <v>135</v>
      </c>
      <c r="AU266" s="19" t="s">
        <v>87</v>
      </c>
    </row>
    <row r="267" s="2" customFormat="1">
      <c r="A267" s="40"/>
      <c r="B267" s="41"/>
      <c r="C267" s="42"/>
      <c r="D267" s="217" t="s">
        <v>415</v>
      </c>
      <c r="E267" s="42"/>
      <c r="F267" s="222" t="s">
        <v>582</v>
      </c>
      <c r="G267" s="42"/>
      <c r="H267" s="42"/>
      <c r="I267" s="219"/>
      <c r="J267" s="42"/>
      <c r="K267" s="42"/>
      <c r="L267" s="46"/>
      <c r="M267" s="220"/>
      <c r="N267" s="221"/>
      <c r="O267" s="86"/>
      <c r="P267" s="86"/>
      <c r="Q267" s="86"/>
      <c r="R267" s="86"/>
      <c r="S267" s="86"/>
      <c r="T267" s="87"/>
      <c r="U267" s="40"/>
      <c r="V267" s="40"/>
      <c r="W267" s="40"/>
      <c r="X267" s="40"/>
      <c r="Y267" s="40"/>
      <c r="Z267" s="40"/>
      <c r="AA267" s="40"/>
      <c r="AB267" s="40"/>
      <c r="AC267" s="40"/>
      <c r="AD267" s="40"/>
      <c r="AE267" s="40"/>
      <c r="AT267" s="19" t="s">
        <v>415</v>
      </c>
      <c r="AU267" s="19" t="s">
        <v>87</v>
      </c>
    </row>
    <row r="268" s="13" customFormat="1">
      <c r="A268" s="13"/>
      <c r="B268" s="231"/>
      <c r="C268" s="232"/>
      <c r="D268" s="217" t="s">
        <v>417</v>
      </c>
      <c r="E268" s="233" t="s">
        <v>21</v>
      </c>
      <c r="F268" s="234" t="s">
        <v>605</v>
      </c>
      <c r="G268" s="232"/>
      <c r="H268" s="233" t="s">
        <v>21</v>
      </c>
      <c r="I268" s="235"/>
      <c r="J268" s="232"/>
      <c r="K268" s="232"/>
      <c r="L268" s="236"/>
      <c r="M268" s="237"/>
      <c r="N268" s="238"/>
      <c r="O268" s="238"/>
      <c r="P268" s="238"/>
      <c r="Q268" s="238"/>
      <c r="R268" s="238"/>
      <c r="S268" s="238"/>
      <c r="T268" s="239"/>
      <c r="U268" s="13"/>
      <c r="V268" s="13"/>
      <c r="W268" s="13"/>
      <c r="X268" s="13"/>
      <c r="Y268" s="13"/>
      <c r="Z268" s="13"/>
      <c r="AA268" s="13"/>
      <c r="AB268" s="13"/>
      <c r="AC268" s="13"/>
      <c r="AD268" s="13"/>
      <c r="AE268" s="13"/>
      <c r="AT268" s="240" t="s">
        <v>417</v>
      </c>
      <c r="AU268" s="240" t="s">
        <v>87</v>
      </c>
      <c r="AV268" s="13" t="s">
        <v>85</v>
      </c>
      <c r="AW268" s="13" t="s">
        <v>38</v>
      </c>
      <c r="AX268" s="13" t="s">
        <v>77</v>
      </c>
      <c r="AY268" s="240" t="s">
        <v>129</v>
      </c>
    </row>
    <row r="269" s="14" customFormat="1">
      <c r="A269" s="14"/>
      <c r="B269" s="241"/>
      <c r="C269" s="242"/>
      <c r="D269" s="217" t="s">
        <v>417</v>
      </c>
      <c r="E269" s="243" t="s">
        <v>357</v>
      </c>
      <c r="F269" s="244" t="s">
        <v>606</v>
      </c>
      <c r="G269" s="242"/>
      <c r="H269" s="245">
        <v>50</v>
      </c>
      <c r="I269" s="246"/>
      <c r="J269" s="242"/>
      <c r="K269" s="242"/>
      <c r="L269" s="247"/>
      <c r="M269" s="248"/>
      <c r="N269" s="249"/>
      <c r="O269" s="249"/>
      <c r="P269" s="249"/>
      <c r="Q269" s="249"/>
      <c r="R269" s="249"/>
      <c r="S269" s="249"/>
      <c r="T269" s="250"/>
      <c r="U269" s="14"/>
      <c r="V269" s="14"/>
      <c r="W269" s="14"/>
      <c r="X269" s="14"/>
      <c r="Y269" s="14"/>
      <c r="Z269" s="14"/>
      <c r="AA269" s="14"/>
      <c r="AB269" s="14"/>
      <c r="AC269" s="14"/>
      <c r="AD269" s="14"/>
      <c r="AE269" s="14"/>
      <c r="AT269" s="251" t="s">
        <v>417</v>
      </c>
      <c r="AU269" s="251" t="s">
        <v>87</v>
      </c>
      <c r="AV269" s="14" t="s">
        <v>87</v>
      </c>
      <c r="AW269" s="14" t="s">
        <v>38</v>
      </c>
      <c r="AX269" s="14" t="s">
        <v>77</v>
      </c>
      <c r="AY269" s="251" t="s">
        <v>129</v>
      </c>
    </row>
    <row r="270" s="14" customFormat="1">
      <c r="A270" s="14"/>
      <c r="B270" s="241"/>
      <c r="C270" s="242"/>
      <c r="D270" s="217" t="s">
        <v>417</v>
      </c>
      <c r="E270" s="243" t="s">
        <v>21</v>
      </c>
      <c r="F270" s="244" t="s">
        <v>607</v>
      </c>
      <c r="G270" s="242"/>
      <c r="H270" s="245">
        <v>20</v>
      </c>
      <c r="I270" s="246"/>
      <c r="J270" s="242"/>
      <c r="K270" s="242"/>
      <c r="L270" s="247"/>
      <c r="M270" s="248"/>
      <c r="N270" s="249"/>
      <c r="O270" s="249"/>
      <c r="P270" s="249"/>
      <c r="Q270" s="249"/>
      <c r="R270" s="249"/>
      <c r="S270" s="249"/>
      <c r="T270" s="250"/>
      <c r="U270" s="14"/>
      <c r="V270" s="14"/>
      <c r="W270" s="14"/>
      <c r="X270" s="14"/>
      <c r="Y270" s="14"/>
      <c r="Z270" s="14"/>
      <c r="AA270" s="14"/>
      <c r="AB270" s="14"/>
      <c r="AC270" s="14"/>
      <c r="AD270" s="14"/>
      <c r="AE270" s="14"/>
      <c r="AT270" s="251" t="s">
        <v>417</v>
      </c>
      <c r="AU270" s="251" t="s">
        <v>87</v>
      </c>
      <c r="AV270" s="14" t="s">
        <v>87</v>
      </c>
      <c r="AW270" s="14" t="s">
        <v>38</v>
      </c>
      <c r="AX270" s="14" t="s">
        <v>85</v>
      </c>
      <c r="AY270" s="251" t="s">
        <v>129</v>
      </c>
    </row>
    <row r="271" s="2" customFormat="1" ht="16.5" customHeight="1">
      <c r="A271" s="40"/>
      <c r="B271" s="41"/>
      <c r="C271" s="263" t="s">
        <v>608</v>
      </c>
      <c r="D271" s="263" t="s">
        <v>475</v>
      </c>
      <c r="E271" s="264" t="s">
        <v>609</v>
      </c>
      <c r="F271" s="265" t="s">
        <v>610</v>
      </c>
      <c r="G271" s="266" t="s">
        <v>362</v>
      </c>
      <c r="H271" s="267">
        <v>0.10100000000000001</v>
      </c>
      <c r="I271" s="268"/>
      <c r="J271" s="269">
        <f>ROUND(I271*H271,2)</f>
        <v>0</v>
      </c>
      <c r="K271" s="265" t="s">
        <v>434</v>
      </c>
      <c r="L271" s="270"/>
      <c r="M271" s="271" t="s">
        <v>21</v>
      </c>
      <c r="N271" s="272" t="s">
        <v>48</v>
      </c>
      <c r="O271" s="86"/>
      <c r="P271" s="213">
        <f>O271*H271</f>
        <v>0</v>
      </c>
      <c r="Q271" s="213">
        <v>1</v>
      </c>
      <c r="R271" s="213">
        <f>Q271*H271</f>
        <v>0.10100000000000001</v>
      </c>
      <c r="S271" s="213">
        <v>0</v>
      </c>
      <c r="T271" s="214">
        <f>S271*H271</f>
        <v>0</v>
      </c>
      <c r="U271" s="40"/>
      <c r="V271" s="40"/>
      <c r="W271" s="40"/>
      <c r="X271" s="40"/>
      <c r="Y271" s="40"/>
      <c r="Z271" s="40"/>
      <c r="AA271" s="40"/>
      <c r="AB271" s="40"/>
      <c r="AC271" s="40"/>
      <c r="AD271" s="40"/>
      <c r="AE271" s="40"/>
      <c r="AR271" s="215" t="s">
        <v>172</v>
      </c>
      <c r="AT271" s="215" t="s">
        <v>475</v>
      </c>
      <c r="AU271" s="215" t="s">
        <v>87</v>
      </c>
      <c r="AY271" s="19" t="s">
        <v>129</v>
      </c>
      <c r="BE271" s="216">
        <f>IF(N271="základní",J271,0)</f>
        <v>0</v>
      </c>
      <c r="BF271" s="216">
        <f>IF(N271="snížená",J271,0)</f>
        <v>0</v>
      </c>
      <c r="BG271" s="216">
        <f>IF(N271="zákl. přenesená",J271,0)</f>
        <v>0</v>
      </c>
      <c r="BH271" s="216">
        <f>IF(N271="sníž. přenesená",J271,0)</f>
        <v>0</v>
      </c>
      <c r="BI271" s="216">
        <f>IF(N271="nulová",J271,0)</f>
        <v>0</v>
      </c>
      <c r="BJ271" s="19" t="s">
        <v>85</v>
      </c>
      <c r="BK271" s="216">
        <f>ROUND(I271*H271,2)</f>
        <v>0</v>
      </c>
      <c r="BL271" s="19" t="s">
        <v>149</v>
      </c>
      <c r="BM271" s="215" t="s">
        <v>611</v>
      </c>
    </row>
    <row r="272" s="2" customFormat="1">
      <c r="A272" s="40"/>
      <c r="B272" s="41"/>
      <c r="C272" s="42"/>
      <c r="D272" s="217" t="s">
        <v>135</v>
      </c>
      <c r="E272" s="42"/>
      <c r="F272" s="218" t="s">
        <v>610</v>
      </c>
      <c r="G272" s="42"/>
      <c r="H272" s="42"/>
      <c r="I272" s="219"/>
      <c r="J272" s="42"/>
      <c r="K272" s="42"/>
      <c r="L272" s="46"/>
      <c r="M272" s="220"/>
      <c r="N272" s="221"/>
      <c r="O272" s="86"/>
      <c r="P272" s="86"/>
      <c r="Q272" s="86"/>
      <c r="R272" s="86"/>
      <c r="S272" s="86"/>
      <c r="T272" s="87"/>
      <c r="U272" s="40"/>
      <c r="V272" s="40"/>
      <c r="W272" s="40"/>
      <c r="X272" s="40"/>
      <c r="Y272" s="40"/>
      <c r="Z272" s="40"/>
      <c r="AA272" s="40"/>
      <c r="AB272" s="40"/>
      <c r="AC272" s="40"/>
      <c r="AD272" s="40"/>
      <c r="AE272" s="40"/>
      <c r="AT272" s="19" t="s">
        <v>135</v>
      </c>
      <c r="AU272" s="19" t="s">
        <v>87</v>
      </c>
    </row>
    <row r="273" s="14" customFormat="1">
      <c r="A273" s="14"/>
      <c r="B273" s="241"/>
      <c r="C273" s="242"/>
      <c r="D273" s="217" t="s">
        <v>417</v>
      </c>
      <c r="E273" s="243" t="s">
        <v>21</v>
      </c>
      <c r="F273" s="244" t="s">
        <v>612</v>
      </c>
      <c r="G273" s="242"/>
      <c r="H273" s="245">
        <v>0.10100000000000001</v>
      </c>
      <c r="I273" s="246"/>
      <c r="J273" s="242"/>
      <c r="K273" s="242"/>
      <c r="L273" s="247"/>
      <c r="M273" s="248"/>
      <c r="N273" s="249"/>
      <c r="O273" s="249"/>
      <c r="P273" s="249"/>
      <c r="Q273" s="249"/>
      <c r="R273" s="249"/>
      <c r="S273" s="249"/>
      <c r="T273" s="250"/>
      <c r="U273" s="14"/>
      <c r="V273" s="14"/>
      <c r="W273" s="14"/>
      <c r="X273" s="14"/>
      <c r="Y273" s="14"/>
      <c r="Z273" s="14"/>
      <c r="AA273" s="14"/>
      <c r="AB273" s="14"/>
      <c r="AC273" s="14"/>
      <c r="AD273" s="14"/>
      <c r="AE273" s="14"/>
      <c r="AT273" s="251" t="s">
        <v>417</v>
      </c>
      <c r="AU273" s="251" t="s">
        <v>87</v>
      </c>
      <c r="AV273" s="14" t="s">
        <v>87</v>
      </c>
      <c r="AW273" s="14" t="s">
        <v>38</v>
      </c>
      <c r="AX273" s="14" t="s">
        <v>85</v>
      </c>
      <c r="AY273" s="251" t="s">
        <v>129</v>
      </c>
    </row>
    <row r="274" s="12" customFormat="1" ht="22.8" customHeight="1">
      <c r="A274" s="12"/>
      <c r="B274" s="190"/>
      <c r="C274" s="191"/>
      <c r="D274" s="192" t="s">
        <v>76</v>
      </c>
      <c r="E274" s="223" t="s">
        <v>613</v>
      </c>
      <c r="F274" s="223" t="s">
        <v>614</v>
      </c>
      <c r="G274" s="191"/>
      <c r="H274" s="191"/>
      <c r="I274" s="194"/>
      <c r="J274" s="224">
        <f>BK274</f>
        <v>0</v>
      </c>
      <c r="K274" s="191"/>
      <c r="L274" s="196"/>
      <c r="M274" s="197"/>
      <c r="N274" s="198"/>
      <c r="O274" s="198"/>
      <c r="P274" s="199">
        <f>SUM(P275:P303)</f>
        <v>0</v>
      </c>
      <c r="Q274" s="198"/>
      <c r="R274" s="199">
        <f>SUM(R275:R303)</f>
        <v>0</v>
      </c>
      <c r="S274" s="198"/>
      <c r="T274" s="200">
        <f>SUM(T275:T303)</f>
        <v>0</v>
      </c>
      <c r="U274" s="12"/>
      <c r="V274" s="12"/>
      <c r="W274" s="12"/>
      <c r="X274" s="12"/>
      <c r="Y274" s="12"/>
      <c r="Z274" s="12"/>
      <c r="AA274" s="12"/>
      <c r="AB274" s="12"/>
      <c r="AC274" s="12"/>
      <c r="AD274" s="12"/>
      <c r="AE274" s="12"/>
      <c r="AR274" s="201" t="s">
        <v>85</v>
      </c>
      <c r="AT274" s="202" t="s">
        <v>76</v>
      </c>
      <c r="AU274" s="202" t="s">
        <v>85</v>
      </c>
      <c r="AY274" s="201" t="s">
        <v>129</v>
      </c>
      <c r="BK274" s="203">
        <f>SUM(BK275:BK303)</f>
        <v>0</v>
      </c>
    </row>
    <row r="275" s="2" customFormat="1" ht="16.5" customHeight="1">
      <c r="A275" s="40"/>
      <c r="B275" s="41"/>
      <c r="C275" s="204" t="s">
        <v>350</v>
      </c>
      <c r="D275" s="204" t="s">
        <v>130</v>
      </c>
      <c r="E275" s="205" t="s">
        <v>615</v>
      </c>
      <c r="F275" s="206" t="s">
        <v>616</v>
      </c>
      <c r="G275" s="207" t="s">
        <v>362</v>
      </c>
      <c r="H275" s="208">
        <v>2.8439999999999999</v>
      </c>
      <c r="I275" s="209"/>
      <c r="J275" s="210">
        <f>ROUND(I275*H275,2)</f>
        <v>0</v>
      </c>
      <c r="K275" s="206" t="s">
        <v>21</v>
      </c>
      <c r="L275" s="46"/>
      <c r="M275" s="211" t="s">
        <v>21</v>
      </c>
      <c r="N275" s="212" t="s">
        <v>48</v>
      </c>
      <c r="O275" s="86"/>
      <c r="P275" s="213">
        <f>O275*H275</f>
        <v>0</v>
      </c>
      <c r="Q275" s="213">
        <v>0</v>
      </c>
      <c r="R275" s="213">
        <f>Q275*H275</f>
        <v>0</v>
      </c>
      <c r="S275" s="213">
        <v>0</v>
      </c>
      <c r="T275" s="214">
        <f>S275*H275</f>
        <v>0</v>
      </c>
      <c r="U275" s="40"/>
      <c r="V275" s="40"/>
      <c r="W275" s="40"/>
      <c r="X275" s="40"/>
      <c r="Y275" s="40"/>
      <c r="Z275" s="40"/>
      <c r="AA275" s="40"/>
      <c r="AB275" s="40"/>
      <c r="AC275" s="40"/>
      <c r="AD275" s="40"/>
      <c r="AE275" s="40"/>
      <c r="AR275" s="215" t="s">
        <v>149</v>
      </c>
      <c r="AT275" s="215" t="s">
        <v>130</v>
      </c>
      <c r="AU275" s="215" t="s">
        <v>87</v>
      </c>
      <c r="AY275" s="19" t="s">
        <v>129</v>
      </c>
      <c r="BE275" s="216">
        <f>IF(N275="základní",J275,0)</f>
        <v>0</v>
      </c>
      <c r="BF275" s="216">
        <f>IF(N275="snížená",J275,0)</f>
        <v>0</v>
      </c>
      <c r="BG275" s="216">
        <f>IF(N275="zákl. přenesená",J275,0)</f>
        <v>0</v>
      </c>
      <c r="BH275" s="216">
        <f>IF(N275="sníž. přenesená",J275,0)</f>
        <v>0</v>
      </c>
      <c r="BI275" s="216">
        <f>IF(N275="nulová",J275,0)</f>
        <v>0</v>
      </c>
      <c r="BJ275" s="19" t="s">
        <v>85</v>
      </c>
      <c r="BK275" s="216">
        <f>ROUND(I275*H275,2)</f>
        <v>0</v>
      </c>
      <c r="BL275" s="19" t="s">
        <v>149</v>
      </c>
      <c r="BM275" s="215" t="s">
        <v>617</v>
      </c>
    </row>
    <row r="276" s="2" customFormat="1">
      <c r="A276" s="40"/>
      <c r="B276" s="41"/>
      <c r="C276" s="42"/>
      <c r="D276" s="217" t="s">
        <v>135</v>
      </c>
      <c r="E276" s="42"/>
      <c r="F276" s="218" t="s">
        <v>616</v>
      </c>
      <c r="G276" s="42"/>
      <c r="H276" s="42"/>
      <c r="I276" s="219"/>
      <c r="J276" s="42"/>
      <c r="K276" s="42"/>
      <c r="L276" s="46"/>
      <c r="M276" s="220"/>
      <c r="N276" s="221"/>
      <c r="O276" s="86"/>
      <c r="P276" s="86"/>
      <c r="Q276" s="86"/>
      <c r="R276" s="86"/>
      <c r="S276" s="86"/>
      <c r="T276" s="87"/>
      <c r="U276" s="40"/>
      <c r="V276" s="40"/>
      <c r="W276" s="40"/>
      <c r="X276" s="40"/>
      <c r="Y276" s="40"/>
      <c r="Z276" s="40"/>
      <c r="AA276" s="40"/>
      <c r="AB276" s="40"/>
      <c r="AC276" s="40"/>
      <c r="AD276" s="40"/>
      <c r="AE276" s="40"/>
      <c r="AT276" s="19" t="s">
        <v>135</v>
      </c>
      <c r="AU276" s="19" t="s">
        <v>87</v>
      </c>
    </row>
    <row r="277" s="14" customFormat="1">
      <c r="A277" s="14"/>
      <c r="B277" s="241"/>
      <c r="C277" s="242"/>
      <c r="D277" s="217" t="s">
        <v>417</v>
      </c>
      <c r="E277" s="243" t="s">
        <v>21</v>
      </c>
      <c r="F277" s="244" t="s">
        <v>618</v>
      </c>
      <c r="G277" s="242"/>
      <c r="H277" s="245">
        <v>0.46000000000000002</v>
      </c>
      <c r="I277" s="246"/>
      <c r="J277" s="242"/>
      <c r="K277" s="242"/>
      <c r="L277" s="247"/>
      <c r="M277" s="248"/>
      <c r="N277" s="249"/>
      <c r="O277" s="249"/>
      <c r="P277" s="249"/>
      <c r="Q277" s="249"/>
      <c r="R277" s="249"/>
      <c r="S277" s="249"/>
      <c r="T277" s="250"/>
      <c r="U277" s="14"/>
      <c r="V277" s="14"/>
      <c r="W277" s="14"/>
      <c r="X277" s="14"/>
      <c r="Y277" s="14"/>
      <c r="Z277" s="14"/>
      <c r="AA277" s="14"/>
      <c r="AB277" s="14"/>
      <c r="AC277" s="14"/>
      <c r="AD277" s="14"/>
      <c r="AE277" s="14"/>
      <c r="AT277" s="251" t="s">
        <v>417</v>
      </c>
      <c r="AU277" s="251" t="s">
        <v>87</v>
      </c>
      <c r="AV277" s="14" t="s">
        <v>87</v>
      </c>
      <c r="AW277" s="14" t="s">
        <v>38</v>
      </c>
      <c r="AX277" s="14" t="s">
        <v>77</v>
      </c>
      <c r="AY277" s="251" t="s">
        <v>129</v>
      </c>
    </row>
    <row r="278" s="14" customFormat="1">
      <c r="A278" s="14"/>
      <c r="B278" s="241"/>
      <c r="C278" s="242"/>
      <c r="D278" s="217" t="s">
        <v>417</v>
      </c>
      <c r="E278" s="243" t="s">
        <v>21</v>
      </c>
      <c r="F278" s="244" t="s">
        <v>619</v>
      </c>
      <c r="G278" s="242"/>
      <c r="H278" s="245">
        <v>0.040000000000000001</v>
      </c>
      <c r="I278" s="246"/>
      <c r="J278" s="242"/>
      <c r="K278" s="242"/>
      <c r="L278" s="247"/>
      <c r="M278" s="248"/>
      <c r="N278" s="249"/>
      <c r="O278" s="249"/>
      <c r="P278" s="249"/>
      <c r="Q278" s="249"/>
      <c r="R278" s="249"/>
      <c r="S278" s="249"/>
      <c r="T278" s="250"/>
      <c r="U278" s="14"/>
      <c r="V278" s="14"/>
      <c r="W278" s="14"/>
      <c r="X278" s="14"/>
      <c r="Y278" s="14"/>
      <c r="Z278" s="14"/>
      <c r="AA278" s="14"/>
      <c r="AB278" s="14"/>
      <c r="AC278" s="14"/>
      <c r="AD278" s="14"/>
      <c r="AE278" s="14"/>
      <c r="AT278" s="251" t="s">
        <v>417</v>
      </c>
      <c r="AU278" s="251" t="s">
        <v>87</v>
      </c>
      <c r="AV278" s="14" t="s">
        <v>87</v>
      </c>
      <c r="AW278" s="14" t="s">
        <v>38</v>
      </c>
      <c r="AX278" s="14" t="s">
        <v>77</v>
      </c>
      <c r="AY278" s="251" t="s">
        <v>129</v>
      </c>
    </row>
    <row r="279" s="14" customFormat="1">
      <c r="A279" s="14"/>
      <c r="B279" s="241"/>
      <c r="C279" s="242"/>
      <c r="D279" s="217" t="s">
        <v>417</v>
      </c>
      <c r="E279" s="243" t="s">
        <v>21</v>
      </c>
      <c r="F279" s="244" t="s">
        <v>620</v>
      </c>
      <c r="G279" s="242"/>
      <c r="H279" s="245">
        <v>0.16600000000000001</v>
      </c>
      <c r="I279" s="246"/>
      <c r="J279" s="242"/>
      <c r="K279" s="242"/>
      <c r="L279" s="247"/>
      <c r="M279" s="248"/>
      <c r="N279" s="249"/>
      <c r="O279" s="249"/>
      <c r="P279" s="249"/>
      <c r="Q279" s="249"/>
      <c r="R279" s="249"/>
      <c r="S279" s="249"/>
      <c r="T279" s="250"/>
      <c r="U279" s="14"/>
      <c r="V279" s="14"/>
      <c r="W279" s="14"/>
      <c r="X279" s="14"/>
      <c r="Y279" s="14"/>
      <c r="Z279" s="14"/>
      <c r="AA279" s="14"/>
      <c r="AB279" s="14"/>
      <c r="AC279" s="14"/>
      <c r="AD279" s="14"/>
      <c r="AE279" s="14"/>
      <c r="AT279" s="251" t="s">
        <v>417</v>
      </c>
      <c r="AU279" s="251" t="s">
        <v>87</v>
      </c>
      <c r="AV279" s="14" t="s">
        <v>87</v>
      </c>
      <c r="AW279" s="14" t="s">
        <v>38</v>
      </c>
      <c r="AX279" s="14" t="s">
        <v>77</v>
      </c>
      <c r="AY279" s="251" t="s">
        <v>129</v>
      </c>
    </row>
    <row r="280" s="14" customFormat="1">
      <c r="A280" s="14"/>
      <c r="B280" s="241"/>
      <c r="C280" s="242"/>
      <c r="D280" s="217" t="s">
        <v>417</v>
      </c>
      <c r="E280" s="243" t="s">
        <v>21</v>
      </c>
      <c r="F280" s="244" t="s">
        <v>621</v>
      </c>
      <c r="G280" s="242"/>
      <c r="H280" s="245">
        <v>0.28999999999999998</v>
      </c>
      <c r="I280" s="246"/>
      <c r="J280" s="242"/>
      <c r="K280" s="242"/>
      <c r="L280" s="247"/>
      <c r="M280" s="248"/>
      <c r="N280" s="249"/>
      <c r="O280" s="249"/>
      <c r="P280" s="249"/>
      <c r="Q280" s="249"/>
      <c r="R280" s="249"/>
      <c r="S280" s="249"/>
      <c r="T280" s="250"/>
      <c r="U280" s="14"/>
      <c r="V280" s="14"/>
      <c r="W280" s="14"/>
      <c r="X280" s="14"/>
      <c r="Y280" s="14"/>
      <c r="Z280" s="14"/>
      <c r="AA280" s="14"/>
      <c r="AB280" s="14"/>
      <c r="AC280" s="14"/>
      <c r="AD280" s="14"/>
      <c r="AE280" s="14"/>
      <c r="AT280" s="251" t="s">
        <v>417</v>
      </c>
      <c r="AU280" s="251" t="s">
        <v>87</v>
      </c>
      <c r="AV280" s="14" t="s">
        <v>87</v>
      </c>
      <c r="AW280" s="14" t="s">
        <v>38</v>
      </c>
      <c r="AX280" s="14" t="s">
        <v>77</v>
      </c>
      <c r="AY280" s="251" t="s">
        <v>129</v>
      </c>
    </row>
    <row r="281" s="14" customFormat="1">
      <c r="A281" s="14"/>
      <c r="B281" s="241"/>
      <c r="C281" s="242"/>
      <c r="D281" s="217" t="s">
        <v>417</v>
      </c>
      <c r="E281" s="243" t="s">
        <v>21</v>
      </c>
      <c r="F281" s="244" t="s">
        <v>622</v>
      </c>
      <c r="G281" s="242"/>
      <c r="H281" s="245">
        <v>1.8879999999999999</v>
      </c>
      <c r="I281" s="246"/>
      <c r="J281" s="242"/>
      <c r="K281" s="242"/>
      <c r="L281" s="247"/>
      <c r="M281" s="248"/>
      <c r="N281" s="249"/>
      <c r="O281" s="249"/>
      <c r="P281" s="249"/>
      <c r="Q281" s="249"/>
      <c r="R281" s="249"/>
      <c r="S281" s="249"/>
      <c r="T281" s="250"/>
      <c r="U281" s="14"/>
      <c r="V281" s="14"/>
      <c r="W281" s="14"/>
      <c r="X281" s="14"/>
      <c r="Y281" s="14"/>
      <c r="Z281" s="14"/>
      <c r="AA281" s="14"/>
      <c r="AB281" s="14"/>
      <c r="AC281" s="14"/>
      <c r="AD281" s="14"/>
      <c r="AE281" s="14"/>
      <c r="AT281" s="251" t="s">
        <v>417</v>
      </c>
      <c r="AU281" s="251" t="s">
        <v>87</v>
      </c>
      <c r="AV281" s="14" t="s">
        <v>87</v>
      </c>
      <c r="AW281" s="14" t="s">
        <v>38</v>
      </c>
      <c r="AX281" s="14" t="s">
        <v>77</v>
      </c>
      <c r="AY281" s="251" t="s">
        <v>129</v>
      </c>
    </row>
    <row r="282" s="15" customFormat="1">
      <c r="A282" s="15"/>
      <c r="B282" s="252"/>
      <c r="C282" s="253"/>
      <c r="D282" s="217" t="s">
        <v>417</v>
      </c>
      <c r="E282" s="254" t="s">
        <v>360</v>
      </c>
      <c r="F282" s="255" t="s">
        <v>424</v>
      </c>
      <c r="G282" s="253"/>
      <c r="H282" s="256">
        <v>2.8439999999999999</v>
      </c>
      <c r="I282" s="257"/>
      <c r="J282" s="253"/>
      <c r="K282" s="253"/>
      <c r="L282" s="258"/>
      <c r="M282" s="259"/>
      <c r="N282" s="260"/>
      <c r="O282" s="260"/>
      <c r="P282" s="260"/>
      <c r="Q282" s="260"/>
      <c r="R282" s="260"/>
      <c r="S282" s="260"/>
      <c r="T282" s="261"/>
      <c r="U282" s="15"/>
      <c r="V282" s="15"/>
      <c r="W282" s="15"/>
      <c r="X282" s="15"/>
      <c r="Y282" s="15"/>
      <c r="Z282" s="15"/>
      <c r="AA282" s="15"/>
      <c r="AB282" s="15"/>
      <c r="AC282" s="15"/>
      <c r="AD282" s="15"/>
      <c r="AE282" s="15"/>
      <c r="AT282" s="262" t="s">
        <v>417</v>
      </c>
      <c r="AU282" s="262" t="s">
        <v>87</v>
      </c>
      <c r="AV282" s="15" t="s">
        <v>149</v>
      </c>
      <c r="AW282" s="15" t="s">
        <v>38</v>
      </c>
      <c r="AX282" s="15" t="s">
        <v>85</v>
      </c>
      <c r="AY282" s="262" t="s">
        <v>129</v>
      </c>
    </row>
    <row r="283" s="2" customFormat="1" ht="16.5" customHeight="1">
      <c r="A283" s="40"/>
      <c r="B283" s="41"/>
      <c r="C283" s="204" t="s">
        <v>623</v>
      </c>
      <c r="D283" s="204" t="s">
        <v>130</v>
      </c>
      <c r="E283" s="205" t="s">
        <v>624</v>
      </c>
      <c r="F283" s="206" t="s">
        <v>625</v>
      </c>
      <c r="G283" s="207" t="s">
        <v>328</v>
      </c>
      <c r="H283" s="208">
        <v>-2844</v>
      </c>
      <c r="I283" s="209"/>
      <c r="J283" s="210">
        <f>ROUND(I283*H283,2)</f>
        <v>0</v>
      </c>
      <c r="K283" s="206" t="s">
        <v>21</v>
      </c>
      <c r="L283" s="46"/>
      <c r="M283" s="211" t="s">
        <v>21</v>
      </c>
      <c r="N283" s="212" t="s">
        <v>48</v>
      </c>
      <c r="O283" s="86"/>
      <c r="P283" s="213">
        <f>O283*H283</f>
        <v>0</v>
      </c>
      <c r="Q283" s="213">
        <v>0</v>
      </c>
      <c r="R283" s="213">
        <f>Q283*H283</f>
        <v>0</v>
      </c>
      <c r="S283" s="213">
        <v>0</v>
      </c>
      <c r="T283" s="214">
        <f>S283*H283</f>
        <v>0</v>
      </c>
      <c r="U283" s="40"/>
      <c r="V283" s="40"/>
      <c r="W283" s="40"/>
      <c r="X283" s="40"/>
      <c r="Y283" s="40"/>
      <c r="Z283" s="40"/>
      <c r="AA283" s="40"/>
      <c r="AB283" s="40"/>
      <c r="AC283" s="40"/>
      <c r="AD283" s="40"/>
      <c r="AE283" s="40"/>
      <c r="AR283" s="215" t="s">
        <v>149</v>
      </c>
      <c r="AT283" s="215" t="s">
        <v>130</v>
      </c>
      <c r="AU283" s="215" t="s">
        <v>87</v>
      </c>
      <c r="AY283" s="19" t="s">
        <v>129</v>
      </c>
      <c r="BE283" s="216">
        <f>IF(N283="základní",J283,0)</f>
        <v>0</v>
      </c>
      <c r="BF283" s="216">
        <f>IF(N283="snížená",J283,0)</f>
        <v>0</v>
      </c>
      <c r="BG283" s="216">
        <f>IF(N283="zákl. přenesená",J283,0)</f>
        <v>0</v>
      </c>
      <c r="BH283" s="216">
        <f>IF(N283="sníž. přenesená",J283,0)</f>
        <v>0</v>
      </c>
      <c r="BI283" s="216">
        <f>IF(N283="nulová",J283,0)</f>
        <v>0</v>
      </c>
      <c r="BJ283" s="19" t="s">
        <v>85</v>
      </c>
      <c r="BK283" s="216">
        <f>ROUND(I283*H283,2)</f>
        <v>0</v>
      </c>
      <c r="BL283" s="19" t="s">
        <v>149</v>
      </c>
      <c r="BM283" s="215" t="s">
        <v>626</v>
      </c>
    </row>
    <row r="284" s="2" customFormat="1">
      <c r="A284" s="40"/>
      <c r="B284" s="41"/>
      <c r="C284" s="42"/>
      <c r="D284" s="217" t="s">
        <v>135</v>
      </c>
      <c r="E284" s="42"/>
      <c r="F284" s="218" t="s">
        <v>625</v>
      </c>
      <c r="G284" s="42"/>
      <c r="H284" s="42"/>
      <c r="I284" s="219"/>
      <c r="J284" s="42"/>
      <c r="K284" s="42"/>
      <c r="L284" s="46"/>
      <c r="M284" s="220"/>
      <c r="N284" s="221"/>
      <c r="O284" s="86"/>
      <c r="P284" s="86"/>
      <c r="Q284" s="86"/>
      <c r="R284" s="86"/>
      <c r="S284" s="86"/>
      <c r="T284" s="87"/>
      <c r="U284" s="40"/>
      <c r="V284" s="40"/>
      <c r="W284" s="40"/>
      <c r="X284" s="40"/>
      <c r="Y284" s="40"/>
      <c r="Z284" s="40"/>
      <c r="AA284" s="40"/>
      <c r="AB284" s="40"/>
      <c r="AC284" s="40"/>
      <c r="AD284" s="40"/>
      <c r="AE284" s="40"/>
      <c r="AT284" s="19" t="s">
        <v>135</v>
      </c>
      <c r="AU284" s="19" t="s">
        <v>87</v>
      </c>
    </row>
    <row r="285" s="14" customFormat="1">
      <c r="A285" s="14"/>
      <c r="B285" s="241"/>
      <c r="C285" s="242"/>
      <c r="D285" s="217" t="s">
        <v>417</v>
      </c>
      <c r="E285" s="243" t="s">
        <v>21</v>
      </c>
      <c r="F285" s="244" t="s">
        <v>627</v>
      </c>
      <c r="G285" s="242"/>
      <c r="H285" s="245">
        <v>-2844</v>
      </c>
      <c r="I285" s="246"/>
      <c r="J285" s="242"/>
      <c r="K285" s="242"/>
      <c r="L285" s="247"/>
      <c r="M285" s="248"/>
      <c r="N285" s="249"/>
      <c r="O285" s="249"/>
      <c r="P285" s="249"/>
      <c r="Q285" s="249"/>
      <c r="R285" s="249"/>
      <c r="S285" s="249"/>
      <c r="T285" s="250"/>
      <c r="U285" s="14"/>
      <c r="V285" s="14"/>
      <c r="W285" s="14"/>
      <c r="X285" s="14"/>
      <c r="Y285" s="14"/>
      <c r="Z285" s="14"/>
      <c r="AA285" s="14"/>
      <c r="AB285" s="14"/>
      <c r="AC285" s="14"/>
      <c r="AD285" s="14"/>
      <c r="AE285" s="14"/>
      <c r="AT285" s="251" t="s">
        <v>417</v>
      </c>
      <c r="AU285" s="251" t="s">
        <v>87</v>
      </c>
      <c r="AV285" s="14" t="s">
        <v>87</v>
      </c>
      <c r="AW285" s="14" t="s">
        <v>38</v>
      </c>
      <c r="AX285" s="14" t="s">
        <v>85</v>
      </c>
      <c r="AY285" s="251" t="s">
        <v>129</v>
      </c>
    </row>
    <row r="286" s="2" customFormat="1" ht="21.75" customHeight="1">
      <c r="A286" s="40"/>
      <c r="B286" s="41"/>
      <c r="C286" s="204" t="s">
        <v>628</v>
      </c>
      <c r="D286" s="204" t="s">
        <v>130</v>
      </c>
      <c r="E286" s="205" t="s">
        <v>629</v>
      </c>
      <c r="F286" s="206" t="s">
        <v>630</v>
      </c>
      <c r="G286" s="207" t="s">
        <v>362</v>
      </c>
      <c r="H286" s="208">
        <v>33.771000000000001</v>
      </c>
      <c r="I286" s="209"/>
      <c r="J286" s="210">
        <f>ROUND(I286*H286,2)</f>
        <v>0</v>
      </c>
      <c r="K286" s="206" t="s">
        <v>434</v>
      </c>
      <c r="L286" s="46"/>
      <c r="M286" s="211" t="s">
        <v>21</v>
      </c>
      <c r="N286" s="212" t="s">
        <v>48</v>
      </c>
      <c r="O286" s="86"/>
      <c r="P286" s="213">
        <f>O286*H286</f>
        <v>0</v>
      </c>
      <c r="Q286" s="213">
        <v>0</v>
      </c>
      <c r="R286" s="213">
        <f>Q286*H286</f>
        <v>0</v>
      </c>
      <c r="S286" s="213">
        <v>0</v>
      </c>
      <c r="T286" s="214">
        <f>S286*H286</f>
        <v>0</v>
      </c>
      <c r="U286" s="40"/>
      <c r="V286" s="40"/>
      <c r="W286" s="40"/>
      <c r="X286" s="40"/>
      <c r="Y286" s="40"/>
      <c r="Z286" s="40"/>
      <c r="AA286" s="40"/>
      <c r="AB286" s="40"/>
      <c r="AC286" s="40"/>
      <c r="AD286" s="40"/>
      <c r="AE286" s="40"/>
      <c r="AR286" s="215" t="s">
        <v>149</v>
      </c>
      <c r="AT286" s="215" t="s">
        <v>130</v>
      </c>
      <c r="AU286" s="215" t="s">
        <v>87</v>
      </c>
      <c r="AY286" s="19" t="s">
        <v>129</v>
      </c>
      <c r="BE286" s="216">
        <f>IF(N286="základní",J286,0)</f>
        <v>0</v>
      </c>
      <c r="BF286" s="216">
        <f>IF(N286="snížená",J286,0)</f>
        <v>0</v>
      </c>
      <c r="BG286" s="216">
        <f>IF(N286="zákl. přenesená",J286,0)</f>
        <v>0</v>
      </c>
      <c r="BH286" s="216">
        <f>IF(N286="sníž. přenesená",J286,0)</f>
        <v>0</v>
      </c>
      <c r="BI286" s="216">
        <f>IF(N286="nulová",J286,0)</f>
        <v>0</v>
      </c>
      <c r="BJ286" s="19" t="s">
        <v>85</v>
      </c>
      <c r="BK286" s="216">
        <f>ROUND(I286*H286,2)</f>
        <v>0</v>
      </c>
      <c r="BL286" s="19" t="s">
        <v>149</v>
      </c>
      <c r="BM286" s="215" t="s">
        <v>631</v>
      </c>
    </row>
    <row r="287" s="2" customFormat="1">
      <c r="A287" s="40"/>
      <c r="B287" s="41"/>
      <c r="C287" s="42"/>
      <c r="D287" s="217" t="s">
        <v>135</v>
      </c>
      <c r="E287" s="42"/>
      <c r="F287" s="218" t="s">
        <v>632</v>
      </c>
      <c r="G287" s="42"/>
      <c r="H287" s="42"/>
      <c r="I287" s="219"/>
      <c r="J287" s="42"/>
      <c r="K287" s="42"/>
      <c r="L287" s="46"/>
      <c r="M287" s="220"/>
      <c r="N287" s="221"/>
      <c r="O287" s="86"/>
      <c r="P287" s="86"/>
      <c r="Q287" s="86"/>
      <c r="R287" s="86"/>
      <c r="S287" s="86"/>
      <c r="T287" s="87"/>
      <c r="U287" s="40"/>
      <c r="V287" s="40"/>
      <c r="W287" s="40"/>
      <c r="X287" s="40"/>
      <c r="Y287" s="40"/>
      <c r="Z287" s="40"/>
      <c r="AA287" s="40"/>
      <c r="AB287" s="40"/>
      <c r="AC287" s="40"/>
      <c r="AD287" s="40"/>
      <c r="AE287" s="40"/>
      <c r="AT287" s="19" t="s">
        <v>135</v>
      </c>
      <c r="AU287" s="19" t="s">
        <v>87</v>
      </c>
    </row>
    <row r="288" s="2" customFormat="1">
      <c r="A288" s="40"/>
      <c r="B288" s="41"/>
      <c r="C288" s="42"/>
      <c r="D288" s="217" t="s">
        <v>415</v>
      </c>
      <c r="E288" s="42"/>
      <c r="F288" s="222" t="s">
        <v>633</v>
      </c>
      <c r="G288" s="42"/>
      <c r="H288" s="42"/>
      <c r="I288" s="219"/>
      <c r="J288" s="42"/>
      <c r="K288" s="42"/>
      <c r="L288" s="46"/>
      <c r="M288" s="220"/>
      <c r="N288" s="221"/>
      <c r="O288" s="86"/>
      <c r="P288" s="86"/>
      <c r="Q288" s="86"/>
      <c r="R288" s="86"/>
      <c r="S288" s="86"/>
      <c r="T288" s="87"/>
      <c r="U288" s="40"/>
      <c r="V288" s="40"/>
      <c r="W288" s="40"/>
      <c r="X288" s="40"/>
      <c r="Y288" s="40"/>
      <c r="Z288" s="40"/>
      <c r="AA288" s="40"/>
      <c r="AB288" s="40"/>
      <c r="AC288" s="40"/>
      <c r="AD288" s="40"/>
      <c r="AE288" s="40"/>
      <c r="AT288" s="19" t="s">
        <v>415</v>
      </c>
      <c r="AU288" s="19" t="s">
        <v>87</v>
      </c>
    </row>
    <row r="289" s="14" customFormat="1">
      <c r="A289" s="14"/>
      <c r="B289" s="241"/>
      <c r="C289" s="242"/>
      <c r="D289" s="217" t="s">
        <v>417</v>
      </c>
      <c r="E289" s="243" t="s">
        <v>21</v>
      </c>
      <c r="F289" s="244" t="s">
        <v>393</v>
      </c>
      <c r="G289" s="242"/>
      <c r="H289" s="245">
        <v>33.771000000000001</v>
      </c>
      <c r="I289" s="246"/>
      <c r="J289" s="242"/>
      <c r="K289" s="242"/>
      <c r="L289" s="247"/>
      <c r="M289" s="248"/>
      <c r="N289" s="249"/>
      <c r="O289" s="249"/>
      <c r="P289" s="249"/>
      <c r="Q289" s="249"/>
      <c r="R289" s="249"/>
      <c r="S289" s="249"/>
      <c r="T289" s="250"/>
      <c r="U289" s="14"/>
      <c r="V289" s="14"/>
      <c r="W289" s="14"/>
      <c r="X289" s="14"/>
      <c r="Y289" s="14"/>
      <c r="Z289" s="14"/>
      <c r="AA289" s="14"/>
      <c r="AB289" s="14"/>
      <c r="AC289" s="14"/>
      <c r="AD289" s="14"/>
      <c r="AE289" s="14"/>
      <c r="AT289" s="251" t="s">
        <v>417</v>
      </c>
      <c r="AU289" s="251" t="s">
        <v>87</v>
      </c>
      <c r="AV289" s="14" t="s">
        <v>87</v>
      </c>
      <c r="AW289" s="14" t="s">
        <v>38</v>
      </c>
      <c r="AX289" s="14" t="s">
        <v>85</v>
      </c>
      <c r="AY289" s="251" t="s">
        <v>129</v>
      </c>
    </row>
    <row r="290" s="2" customFormat="1" ht="16.5" customHeight="1">
      <c r="A290" s="40"/>
      <c r="B290" s="41"/>
      <c r="C290" s="204" t="s">
        <v>634</v>
      </c>
      <c r="D290" s="204" t="s">
        <v>130</v>
      </c>
      <c r="E290" s="205" t="s">
        <v>635</v>
      </c>
      <c r="F290" s="206" t="s">
        <v>636</v>
      </c>
      <c r="G290" s="207" t="s">
        <v>362</v>
      </c>
      <c r="H290" s="208">
        <v>33.771000000000001</v>
      </c>
      <c r="I290" s="209"/>
      <c r="J290" s="210">
        <f>ROUND(I290*H290,2)</f>
        <v>0</v>
      </c>
      <c r="K290" s="206" t="s">
        <v>434</v>
      </c>
      <c r="L290" s="46"/>
      <c r="M290" s="211" t="s">
        <v>21</v>
      </c>
      <c r="N290" s="212" t="s">
        <v>48</v>
      </c>
      <c r="O290" s="86"/>
      <c r="P290" s="213">
        <f>O290*H290</f>
        <v>0</v>
      </c>
      <c r="Q290" s="213">
        <v>0</v>
      </c>
      <c r="R290" s="213">
        <f>Q290*H290</f>
        <v>0</v>
      </c>
      <c r="S290" s="213">
        <v>0</v>
      </c>
      <c r="T290" s="214">
        <f>S290*H290</f>
        <v>0</v>
      </c>
      <c r="U290" s="40"/>
      <c r="V290" s="40"/>
      <c r="W290" s="40"/>
      <c r="X290" s="40"/>
      <c r="Y290" s="40"/>
      <c r="Z290" s="40"/>
      <c r="AA290" s="40"/>
      <c r="AB290" s="40"/>
      <c r="AC290" s="40"/>
      <c r="AD290" s="40"/>
      <c r="AE290" s="40"/>
      <c r="AR290" s="215" t="s">
        <v>149</v>
      </c>
      <c r="AT290" s="215" t="s">
        <v>130</v>
      </c>
      <c r="AU290" s="215" t="s">
        <v>87</v>
      </c>
      <c r="AY290" s="19" t="s">
        <v>129</v>
      </c>
      <c r="BE290" s="216">
        <f>IF(N290="základní",J290,0)</f>
        <v>0</v>
      </c>
      <c r="BF290" s="216">
        <f>IF(N290="snížená",J290,0)</f>
        <v>0</v>
      </c>
      <c r="BG290" s="216">
        <f>IF(N290="zákl. přenesená",J290,0)</f>
        <v>0</v>
      </c>
      <c r="BH290" s="216">
        <f>IF(N290="sníž. přenesená",J290,0)</f>
        <v>0</v>
      </c>
      <c r="BI290" s="216">
        <f>IF(N290="nulová",J290,0)</f>
        <v>0</v>
      </c>
      <c r="BJ290" s="19" t="s">
        <v>85</v>
      </c>
      <c r="BK290" s="216">
        <f>ROUND(I290*H290,2)</f>
        <v>0</v>
      </c>
      <c r="BL290" s="19" t="s">
        <v>149</v>
      </c>
      <c r="BM290" s="215" t="s">
        <v>637</v>
      </c>
    </row>
    <row r="291" s="2" customFormat="1">
      <c r="A291" s="40"/>
      <c r="B291" s="41"/>
      <c r="C291" s="42"/>
      <c r="D291" s="217" t="s">
        <v>135</v>
      </c>
      <c r="E291" s="42"/>
      <c r="F291" s="218" t="s">
        <v>638</v>
      </c>
      <c r="G291" s="42"/>
      <c r="H291" s="42"/>
      <c r="I291" s="219"/>
      <c r="J291" s="42"/>
      <c r="K291" s="42"/>
      <c r="L291" s="46"/>
      <c r="M291" s="220"/>
      <c r="N291" s="221"/>
      <c r="O291" s="86"/>
      <c r="P291" s="86"/>
      <c r="Q291" s="86"/>
      <c r="R291" s="86"/>
      <c r="S291" s="86"/>
      <c r="T291" s="87"/>
      <c r="U291" s="40"/>
      <c r="V291" s="40"/>
      <c r="W291" s="40"/>
      <c r="X291" s="40"/>
      <c r="Y291" s="40"/>
      <c r="Z291" s="40"/>
      <c r="AA291" s="40"/>
      <c r="AB291" s="40"/>
      <c r="AC291" s="40"/>
      <c r="AD291" s="40"/>
      <c r="AE291" s="40"/>
      <c r="AT291" s="19" t="s">
        <v>135</v>
      </c>
      <c r="AU291" s="19" t="s">
        <v>87</v>
      </c>
    </row>
    <row r="292" s="2" customFormat="1">
      <c r="A292" s="40"/>
      <c r="B292" s="41"/>
      <c r="C292" s="42"/>
      <c r="D292" s="217" t="s">
        <v>415</v>
      </c>
      <c r="E292" s="42"/>
      <c r="F292" s="222" t="s">
        <v>639</v>
      </c>
      <c r="G292" s="42"/>
      <c r="H292" s="42"/>
      <c r="I292" s="219"/>
      <c r="J292" s="42"/>
      <c r="K292" s="42"/>
      <c r="L292" s="46"/>
      <c r="M292" s="220"/>
      <c r="N292" s="221"/>
      <c r="O292" s="86"/>
      <c r="P292" s="86"/>
      <c r="Q292" s="86"/>
      <c r="R292" s="86"/>
      <c r="S292" s="86"/>
      <c r="T292" s="87"/>
      <c r="U292" s="40"/>
      <c r="V292" s="40"/>
      <c r="W292" s="40"/>
      <c r="X292" s="40"/>
      <c r="Y292" s="40"/>
      <c r="Z292" s="40"/>
      <c r="AA292" s="40"/>
      <c r="AB292" s="40"/>
      <c r="AC292" s="40"/>
      <c r="AD292" s="40"/>
      <c r="AE292" s="40"/>
      <c r="AT292" s="19" t="s">
        <v>415</v>
      </c>
      <c r="AU292" s="19" t="s">
        <v>87</v>
      </c>
    </row>
    <row r="293" s="14" customFormat="1">
      <c r="A293" s="14"/>
      <c r="B293" s="241"/>
      <c r="C293" s="242"/>
      <c r="D293" s="217" t="s">
        <v>417</v>
      </c>
      <c r="E293" s="243" t="s">
        <v>21</v>
      </c>
      <c r="F293" s="244" t="s">
        <v>640</v>
      </c>
      <c r="G293" s="242"/>
      <c r="H293" s="245">
        <v>31.812000000000001</v>
      </c>
      <c r="I293" s="246"/>
      <c r="J293" s="242"/>
      <c r="K293" s="242"/>
      <c r="L293" s="247"/>
      <c r="M293" s="248"/>
      <c r="N293" s="249"/>
      <c r="O293" s="249"/>
      <c r="P293" s="249"/>
      <c r="Q293" s="249"/>
      <c r="R293" s="249"/>
      <c r="S293" s="249"/>
      <c r="T293" s="250"/>
      <c r="U293" s="14"/>
      <c r="V293" s="14"/>
      <c r="W293" s="14"/>
      <c r="X293" s="14"/>
      <c r="Y293" s="14"/>
      <c r="Z293" s="14"/>
      <c r="AA293" s="14"/>
      <c r="AB293" s="14"/>
      <c r="AC293" s="14"/>
      <c r="AD293" s="14"/>
      <c r="AE293" s="14"/>
      <c r="AT293" s="251" t="s">
        <v>417</v>
      </c>
      <c r="AU293" s="251" t="s">
        <v>87</v>
      </c>
      <c r="AV293" s="14" t="s">
        <v>87</v>
      </c>
      <c r="AW293" s="14" t="s">
        <v>38</v>
      </c>
      <c r="AX293" s="14" t="s">
        <v>77</v>
      </c>
      <c r="AY293" s="251" t="s">
        <v>129</v>
      </c>
    </row>
    <row r="294" s="14" customFormat="1">
      <c r="A294" s="14"/>
      <c r="B294" s="241"/>
      <c r="C294" s="242"/>
      <c r="D294" s="217" t="s">
        <v>417</v>
      </c>
      <c r="E294" s="243" t="s">
        <v>21</v>
      </c>
      <c r="F294" s="244" t="s">
        <v>641</v>
      </c>
      <c r="G294" s="242"/>
      <c r="H294" s="245">
        <v>0.32700000000000001</v>
      </c>
      <c r="I294" s="246"/>
      <c r="J294" s="242"/>
      <c r="K294" s="242"/>
      <c r="L294" s="247"/>
      <c r="M294" s="248"/>
      <c r="N294" s="249"/>
      <c r="O294" s="249"/>
      <c r="P294" s="249"/>
      <c r="Q294" s="249"/>
      <c r="R294" s="249"/>
      <c r="S294" s="249"/>
      <c r="T294" s="250"/>
      <c r="U294" s="14"/>
      <c r="V294" s="14"/>
      <c r="W294" s="14"/>
      <c r="X294" s="14"/>
      <c r="Y294" s="14"/>
      <c r="Z294" s="14"/>
      <c r="AA294" s="14"/>
      <c r="AB294" s="14"/>
      <c r="AC294" s="14"/>
      <c r="AD294" s="14"/>
      <c r="AE294" s="14"/>
      <c r="AT294" s="251" t="s">
        <v>417</v>
      </c>
      <c r="AU294" s="251" t="s">
        <v>87</v>
      </c>
      <c r="AV294" s="14" t="s">
        <v>87</v>
      </c>
      <c r="AW294" s="14" t="s">
        <v>38</v>
      </c>
      <c r="AX294" s="14" t="s">
        <v>77</v>
      </c>
      <c r="AY294" s="251" t="s">
        <v>129</v>
      </c>
    </row>
    <row r="295" s="14" customFormat="1">
      <c r="A295" s="14"/>
      <c r="B295" s="241"/>
      <c r="C295" s="242"/>
      <c r="D295" s="217" t="s">
        <v>417</v>
      </c>
      <c r="E295" s="243" t="s">
        <v>21</v>
      </c>
      <c r="F295" s="244" t="s">
        <v>642</v>
      </c>
      <c r="G295" s="242"/>
      <c r="H295" s="245">
        <v>0.216</v>
      </c>
      <c r="I295" s="246"/>
      <c r="J295" s="242"/>
      <c r="K295" s="242"/>
      <c r="L295" s="247"/>
      <c r="M295" s="248"/>
      <c r="N295" s="249"/>
      <c r="O295" s="249"/>
      <c r="P295" s="249"/>
      <c r="Q295" s="249"/>
      <c r="R295" s="249"/>
      <c r="S295" s="249"/>
      <c r="T295" s="250"/>
      <c r="U295" s="14"/>
      <c r="V295" s="14"/>
      <c r="W295" s="14"/>
      <c r="X295" s="14"/>
      <c r="Y295" s="14"/>
      <c r="Z295" s="14"/>
      <c r="AA295" s="14"/>
      <c r="AB295" s="14"/>
      <c r="AC295" s="14"/>
      <c r="AD295" s="14"/>
      <c r="AE295" s="14"/>
      <c r="AT295" s="251" t="s">
        <v>417</v>
      </c>
      <c r="AU295" s="251" t="s">
        <v>87</v>
      </c>
      <c r="AV295" s="14" t="s">
        <v>87</v>
      </c>
      <c r="AW295" s="14" t="s">
        <v>38</v>
      </c>
      <c r="AX295" s="14" t="s">
        <v>77</v>
      </c>
      <c r="AY295" s="251" t="s">
        <v>129</v>
      </c>
    </row>
    <row r="296" s="14" customFormat="1">
      <c r="A296" s="14"/>
      <c r="B296" s="241"/>
      <c r="C296" s="242"/>
      <c r="D296" s="217" t="s">
        <v>417</v>
      </c>
      <c r="E296" s="243" t="s">
        <v>21</v>
      </c>
      <c r="F296" s="244" t="s">
        <v>643</v>
      </c>
      <c r="G296" s="242"/>
      <c r="H296" s="245">
        <v>0.040000000000000001</v>
      </c>
      <c r="I296" s="246"/>
      <c r="J296" s="242"/>
      <c r="K296" s="242"/>
      <c r="L296" s="247"/>
      <c r="M296" s="248"/>
      <c r="N296" s="249"/>
      <c r="O296" s="249"/>
      <c r="P296" s="249"/>
      <c r="Q296" s="249"/>
      <c r="R296" s="249"/>
      <c r="S296" s="249"/>
      <c r="T296" s="250"/>
      <c r="U296" s="14"/>
      <c r="V296" s="14"/>
      <c r="W296" s="14"/>
      <c r="X296" s="14"/>
      <c r="Y296" s="14"/>
      <c r="Z296" s="14"/>
      <c r="AA296" s="14"/>
      <c r="AB296" s="14"/>
      <c r="AC296" s="14"/>
      <c r="AD296" s="14"/>
      <c r="AE296" s="14"/>
      <c r="AT296" s="251" t="s">
        <v>417</v>
      </c>
      <c r="AU296" s="251" t="s">
        <v>87</v>
      </c>
      <c r="AV296" s="14" t="s">
        <v>87</v>
      </c>
      <c r="AW296" s="14" t="s">
        <v>38</v>
      </c>
      <c r="AX296" s="14" t="s">
        <v>77</v>
      </c>
      <c r="AY296" s="251" t="s">
        <v>129</v>
      </c>
    </row>
    <row r="297" s="14" customFormat="1">
      <c r="A297" s="14"/>
      <c r="B297" s="241"/>
      <c r="C297" s="242"/>
      <c r="D297" s="217" t="s">
        <v>417</v>
      </c>
      <c r="E297" s="243" t="s">
        <v>21</v>
      </c>
      <c r="F297" s="244" t="s">
        <v>644</v>
      </c>
      <c r="G297" s="242"/>
      <c r="H297" s="245">
        <v>0.025999999999999999</v>
      </c>
      <c r="I297" s="246"/>
      <c r="J297" s="242"/>
      <c r="K297" s="242"/>
      <c r="L297" s="247"/>
      <c r="M297" s="248"/>
      <c r="N297" s="249"/>
      <c r="O297" s="249"/>
      <c r="P297" s="249"/>
      <c r="Q297" s="249"/>
      <c r="R297" s="249"/>
      <c r="S297" s="249"/>
      <c r="T297" s="250"/>
      <c r="U297" s="14"/>
      <c r="V297" s="14"/>
      <c r="W297" s="14"/>
      <c r="X297" s="14"/>
      <c r="Y297" s="14"/>
      <c r="Z297" s="14"/>
      <c r="AA297" s="14"/>
      <c r="AB297" s="14"/>
      <c r="AC297" s="14"/>
      <c r="AD297" s="14"/>
      <c r="AE297" s="14"/>
      <c r="AT297" s="251" t="s">
        <v>417</v>
      </c>
      <c r="AU297" s="251" t="s">
        <v>87</v>
      </c>
      <c r="AV297" s="14" t="s">
        <v>87</v>
      </c>
      <c r="AW297" s="14" t="s">
        <v>38</v>
      </c>
      <c r="AX297" s="14" t="s">
        <v>77</v>
      </c>
      <c r="AY297" s="251" t="s">
        <v>129</v>
      </c>
    </row>
    <row r="298" s="14" customFormat="1">
      <c r="A298" s="14"/>
      <c r="B298" s="241"/>
      <c r="C298" s="242"/>
      <c r="D298" s="217" t="s">
        <v>417</v>
      </c>
      <c r="E298" s="243" t="s">
        <v>21</v>
      </c>
      <c r="F298" s="244" t="s">
        <v>645</v>
      </c>
      <c r="G298" s="242"/>
      <c r="H298" s="245">
        <v>1.3500000000000001</v>
      </c>
      <c r="I298" s="246"/>
      <c r="J298" s="242"/>
      <c r="K298" s="242"/>
      <c r="L298" s="247"/>
      <c r="M298" s="248"/>
      <c r="N298" s="249"/>
      <c r="O298" s="249"/>
      <c r="P298" s="249"/>
      <c r="Q298" s="249"/>
      <c r="R298" s="249"/>
      <c r="S298" s="249"/>
      <c r="T298" s="250"/>
      <c r="U298" s="14"/>
      <c r="V298" s="14"/>
      <c r="W298" s="14"/>
      <c r="X298" s="14"/>
      <c r="Y298" s="14"/>
      <c r="Z298" s="14"/>
      <c r="AA298" s="14"/>
      <c r="AB298" s="14"/>
      <c r="AC298" s="14"/>
      <c r="AD298" s="14"/>
      <c r="AE298" s="14"/>
      <c r="AT298" s="251" t="s">
        <v>417</v>
      </c>
      <c r="AU298" s="251" t="s">
        <v>87</v>
      </c>
      <c r="AV298" s="14" t="s">
        <v>87</v>
      </c>
      <c r="AW298" s="14" t="s">
        <v>38</v>
      </c>
      <c r="AX298" s="14" t="s">
        <v>77</v>
      </c>
      <c r="AY298" s="251" t="s">
        <v>129</v>
      </c>
    </row>
    <row r="299" s="15" customFormat="1">
      <c r="A299" s="15"/>
      <c r="B299" s="252"/>
      <c r="C299" s="253"/>
      <c r="D299" s="217" t="s">
        <v>417</v>
      </c>
      <c r="E299" s="254" t="s">
        <v>393</v>
      </c>
      <c r="F299" s="255" t="s">
        <v>424</v>
      </c>
      <c r="G299" s="253"/>
      <c r="H299" s="256">
        <v>33.771000000000001</v>
      </c>
      <c r="I299" s="257"/>
      <c r="J299" s="253"/>
      <c r="K299" s="253"/>
      <c r="L299" s="258"/>
      <c r="M299" s="259"/>
      <c r="N299" s="260"/>
      <c r="O299" s="260"/>
      <c r="P299" s="260"/>
      <c r="Q299" s="260"/>
      <c r="R299" s="260"/>
      <c r="S299" s="260"/>
      <c r="T299" s="261"/>
      <c r="U299" s="15"/>
      <c r="V299" s="15"/>
      <c r="W299" s="15"/>
      <c r="X299" s="15"/>
      <c r="Y299" s="15"/>
      <c r="Z299" s="15"/>
      <c r="AA299" s="15"/>
      <c r="AB299" s="15"/>
      <c r="AC299" s="15"/>
      <c r="AD299" s="15"/>
      <c r="AE299" s="15"/>
      <c r="AT299" s="262" t="s">
        <v>417</v>
      </c>
      <c r="AU299" s="262" t="s">
        <v>87</v>
      </c>
      <c r="AV299" s="15" t="s">
        <v>149</v>
      </c>
      <c r="AW299" s="15" t="s">
        <v>38</v>
      </c>
      <c r="AX299" s="15" t="s">
        <v>85</v>
      </c>
      <c r="AY299" s="262" t="s">
        <v>129</v>
      </c>
    </row>
    <row r="300" s="2" customFormat="1" ht="16.5" customHeight="1">
      <c r="A300" s="40"/>
      <c r="B300" s="41"/>
      <c r="C300" s="204" t="s">
        <v>646</v>
      </c>
      <c r="D300" s="204" t="s">
        <v>130</v>
      </c>
      <c r="E300" s="205" t="s">
        <v>647</v>
      </c>
      <c r="F300" s="206" t="s">
        <v>648</v>
      </c>
      <c r="G300" s="207" t="s">
        <v>362</v>
      </c>
      <c r="H300" s="208">
        <v>33.771000000000001</v>
      </c>
      <c r="I300" s="209"/>
      <c r="J300" s="210">
        <f>ROUND(I300*H300,2)</f>
        <v>0</v>
      </c>
      <c r="K300" s="206" t="s">
        <v>434</v>
      </c>
      <c r="L300" s="46"/>
      <c r="M300" s="211" t="s">
        <v>21</v>
      </c>
      <c r="N300" s="212" t="s">
        <v>48</v>
      </c>
      <c r="O300" s="86"/>
      <c r="P300" s="213">
        <f>O300*H300</f>
        <v>0</v>
      </c>
      <c r="Q300" s="213">
        <v>0</v>
      </c>
      <c r="R300" s="213">
        <f>Q300*H300</f>
        <v>0</v>
      </c>
      <c r="S300" s="213">
        <v>0</v>
      </c>
      <c r="T300" s="214">
        <f>S300*H300</f>
        <v>0</v>
      </c>
      <c r="U300" s="40"/>
      <c r="V300" s="40"/>
      <c r="W300" s="40"/>
      <c r="X300" s="40"/>
      <c r="Y300" s="40"/>
      <c r="Z300" s="40"/>
      <c r="AA300" s="40"/>
      <c r="AB300" s="40"/>
      <c r="AC300" s="40"/>
      <c r="AD300" s="40"/>
      <c r="AE300" s="40"/>
      <c r="AR300" s="215" t="s">
        <v>149</v>
      </c>
      <c r="AT300" s="215" t="s">
        <v>130</v>
      </c>
      <c r="AU300" s="215" t="s">
        <v>87</v>
      </c>
      <c r="AY300" s="19" t="s">
        <v>129</v>
      </c>
      <c r="BE300" s="216">
        <f>IF(N300="základní",J300,0)</f>
        <v>0</v>
      </c>
      <c r="BF300" s="216">
        <f>IF(N300="snížená",J300,0)</f>
        <v>0</v>
      </c>
      <c r="BG300" s="216">
        <f>IF(N300="zákl. přenesená",J300,0)</f>
        <v>0</v>
      </c>
      <c r="BH300" s="216">
        <f>IF(N300="sníž. přenesená",J300,0)</f>
        <v>0</v>
      </c>
      <c r="BI300" s="216">
        <f>IF(N300="nulová",J300,0)</f>
        <v>0</v>
      </c>
      <c r="BJ300" s="19" t="s">
        <v>85</v>
      </c>
      <c r="BK300" s="216">
        <f>ROUND(I300*H300,2)</f>
        <v>0</v>
      </c>
      <c r="BL300" s="19" t="s">
        <v>149</v>
      </c>
      <c r="BM300" s="215" t="s">
        <v>649</v>
      </c>
    </row>
    <row r="301" s="2" customFormat="1">
      <c r="A301" s="40"/>
      <c r="B301" s="41"/>
      <c r="C301" s="42"/>
      <c r="D301" s="217" t="s">
        <v>135</v>
      </c>
      <c r="E301" s="42"/>
      <c r="F301" s="218" t="s">
        <v>650</v>
      </c>
      <c r="G301" s="42"/>
      <c r="H301" s="42"/>
      <c r="I301" s="219"/>
      <c r="J301" s="42"/>
      <c r="K301" s="42"/>
      <c r="L301" s="46"/>
      <c r="M301" s="220"/>
      <c r="N301" s="221"/>
      <c r="O301" s="86"/>
      <c r="P301" s="86"/>
      <c r="Q301" s="86"/>
      <c r="R301" s="86"/>
      <c r="S301" s="86"/>
      <c r="T301" s="87"/>
      <c r="U301" s="40"/>
      <c r="V301" s="40"/>
      <c r="W301" s="40"/>
      <c r="X301" s="40"/>
      <c r="Y301" s="40"/>
      <c r="Z301" s="40"/>
      <c r="AA301" s="40"/>
      <c r="AB301" s="40"/>
      <c r="AC301" s="40"/>
      <c r="AD301" s="40"/>
      <c r="AE301" s="40"/>
      <c r="AT301" s="19" t="s">
        <v>135</v>
      </c>
      <c r="AU301" s="19" t="s">
        <v>87</v>
      </c>
    </row>
    <row r="302" s="2" customFormat="1">
      <c r="A302" s="40"/>
      <c r="B302" s="41"/>
      <c r="C302" s="42"/>
      <c r="D302" s="217" t="s">
        <v>415</v>
      </c>
      <c r="E302" s="42"/>
      <c r="F302" s="222" t="s">
        <v>651</v>
      </c>
      <c r="G302" s="42"/>
      <c r="H302" s="42"/>
      <c r="I302" s="219"/>
      <c r="J302" s="42"/>
      <c r="K302" s="42"/>
      <c r="L302" s="46"/>
      <c r="M302" s="220"/>
      <c r="N302" s="221"/>
      <c r="O302" s="86"/>
      <c r="P302" s="86"/>
      <c r="Q302" s="86"/>
      <c r="R302" s="86"/>
      <c r="S302" s="86"/>
      <c r="T302" s="87"/>
      <c r="U302" s="40"/>
      <c r="V302" s="40"/>
      <c r="W302" s="40"/>
      <c r="X302" s="40"/>
      <c r="Y302" s="40"/>
      <c r="Z302" s="40"/>
      <c r="AA302" s="40"/>
      <c r="AB302" s="40"/>
      <c r="AC302" s="40"/>
      <c r="AD302" s="40"/>
      <c r="AE302" s="40"/>
      <c r="AT302" s="19" t="s">
        <v>415</v>
      </c>
      <c r="AU302" s="19" t="s">
        <v>87</v>
      </c>
    </row>
    <row r="303" s="14" customFormat="1">
      <c r="A303" s="14"/>
      <c r="B303" s="241"/>
      <c r="C303" s="242"/>
      <c r="D303" s="217" t="s">
        <v>417</v>
      </c>
      <c r="E303" s="243" t="s">
        <v>21</v>
      </c>
      <c r="F303" s="244" t="s">
        <v>393</v>
      </c>
      <c r="G303" s="242"/>
      <c r="H303" s="245">
        <v>33.771000000000001</v>
      </c>
      <c r="I303" s="246"/>
      <c r="J303" s="242"/>
      <c r="K303" s="242"/>
      <c r="L303" s="247"/>
      <c r="M303" s="248"/>
      <c r="N303" s="249"/>
      <c r="O303" s="249"/>
      <c r="P303" s="249"/>
      <c r="Q303" s="249"/>
      <c r="R303" s="249"/>
      <c r="S303" s="249"/>
      <c r="T303" s="250"/>
      <c r="U303" s="14"/>
      <c r="V303" s="14"/>
      <c r="W303" s="14"/>
      <c r="X303" s="14"/>
      <c r="Y303" s="14"/>
      <c r="Z303" s="14"/>
      <c r="AA303" s="14"/>
      <c r="AB303" s="14"/>
      <c r="AC303" s="14"/>
      <c r="AD303" s="14"/>
      <c r="AE303" s="14"/>
      <c r="AT303" s="251" t="s">
        <v>417</v>
      </c>
      <c r="AU303" s="251" t="s">
        <v>87</v>
      </c>
      <c r="AV303" s="14" t="s">
        <v>87</v>
      </c>
      <c r="AW303" s="14" t="s">
        <v>38</v>
      </c>
      <c r="AX303" s="14" t="s">
        <v>85</v>
      </c>
      <c r="AY303" s="251" t="s">
        <v>129</v>
      </c>
    </row>
    <row r="304" s="12" customFormat="1" ht="22.8" customHeight="1">
      <c r="A304" s="12"/>
      <c r="B304" s="190"/>
      <c r="C304" s="191"/>
      <c r="D304" s="192" t="s">
        <v>76</v>
      </c>
      <c r="E304" s="223" t="s">
        <v>652</v>
      </c>
      <c r="F304" s="223" t="s">
        <v>653</v>
      </c>
      <c r="G304" s="191"/>
      <c r="H304" s="191"/>
      <c r="I304" s="194"/>
      <c r="J304" s="224">
        <f>BK304</f>
        <v>0</v>
      </c>
      <c r="K304" s="191"/>
      <c r="L304" s="196"/>
      <c r="M304" s="197"/>
      <c r="N304" s="198"/>
      <c r="O304" s="198"/>
      <c r="P304" s="199">
        <f>SUM(P305:P307)</f>
        <v>0</v>
      </c>
      <c r="Q304" s="198"/>
      <c r="R304" s="199">
        <f>SUM(R305:R307)</f>
        <v>0</v>
      </c>
      <c r="S304" s="198"/>
      <c r="T304" s="200">
        <f>SUM(T305:T307)</f>
        <v>0</v>
      </c>
      <c r="U304" s="12"/>
      <c r="V304" s="12"/>
      <c r="W304" s="12"/>
      <c r="X304" s="12"/>
      <c r="Y304" s="12"/>
      <c r="Z304" s="12"/>
      <c r="AA304" s="12"/>
      <c r="AB304" s="12"/>
      <c r="AC304" s="12"/>
      <c r="AD304" s="12"/>
      <c r="AE304" s="12"/>
      <c r="AR304" s="201" t="s">
        <v>85</v>
      </c>
      <c r="AT304" s="202" t="s">
        <v>76</v>
      </c>
      <c r="AU304" s="202" t="s">
        <v>85</v>
      </c>
      <c r="AY304" s="201" t="s">
        <v>129</v>
      </c>
      <c r="BK304" s="203">
        <f>SUM(BK305:BK307)</f>
        <v>0</v>
      </c>
    </row>
    <row r="305" s="2" customFormat="1" ht="16.5" customHeight="1">
      <c r="A305" s="40"/>
      <c r="B305" s="41"/>
      <c r="C305" s="204" t="s">
        <v>654</v>
      </c>
      <c r="D305" s="204" t="s">
        <v>130</v>
      </c>
      <c r="E305" s="205" t="s">
        <v>655</v>
      </c>
      <c r="F305" s="206" t="s">
        <v>656</v>
      </c>
      <c r="G305" s="207" t="s">
        <v>362</v>
      </c>
      <c r="H305" s="208">
        <v>0.56899999999999995</v>
      </c>
      <c r="I305" s="209"/>
      <c r="J305" s="210">
        <f>ROUND(I305*H305,2)</f>
        <v>0</v>
      </c>
      <c r="K305" s="206" t="s">
        <v>434</v>
      </c>
      <c r="L305" s="46"/>
      <c r="M305" s="211" t="s">
        <v>21</v>
      </c>
      <c r="N305" s="212" t="s">
        <v>48</v>
      </c>
      <c r="O305" s="86"/>
      <c r="P305" s="213">
        <f>O305*H305</f>
        <v>0</v>
      </c>
      <c r="Q305" s="213">
        <v>0</v>
      </c>
      <c r="R305" s="213">
        <f>Q305*H305</f>
        <v>0</v>
      </c>
      <c r="S305" s="213">
        <v>0</v>
      </c>
      <c r="T305" s="214">
        <f>S305*H305</f>
        <v>0</v>
      </c>
      <c r="U305" s="40"/>
      <c r="V305" s="40"/>
      <c r="W305" s="40"/>
      <c r="X305" s="40"/>
      <c r="Y305" s="40"/>
      <c r="Z305" s="40"/>
      <c r="AA305" s="40"/>
      <c r="AB305" s="40"/>
      <c r="AC305" s="40"/>
      <c r="AD305" s="40"/>
      <c r="AE305" s="40"/>
      <c r="AR305" s="215" t="s">
        <v>149</v>
      </c>
      <c r="AT305" s="215" t="s">
        <v>130</v>
      </c>
      <c r="AU305" s="215" t="s">
        <v>87</v>
      </c>
      <c r="AY305" s="19" t="s">
        <v>129</v>
      </c>
      <c r="BE305" s="216">
        <f>IF(N305="základní",J305,0)</f>
        <v>0</v>
      </c>
      <c r="BF305" s="216">
        <f>IF(N305="snížená",J305,0)</f>
        <v>0</v>
      </c>
      <c r="BG305" s="216">
        <f>IF(N305="zákl. přenesená",J305,0)</f>
        <v>0</v>
      </c>
      <c r="BH305" s="216">
        <f>IF(N305="sníž. přenesená",J305,0)</f>
        <v>0</v>
      </c>
      <c r="BI305" s="216">
        <f>IF(N305="nulová",J305,0)</f>
        <v>0</v>
      </c>
      <c r="BJ305" s="19" t="s">
        <v>85</v>
      </c>
      <c r="BK305" s="216">
        <f>ROUND(I305*H305,2)</f>
        <v>0</v>
      </c>
      <c r="BL305" s="19" t="s">
        <v>149</v>
      </c>
      <c r="BM305" s="215" t="s">
        <v>657</v>
      </c>
    </row>
    <row r="306" s="2" customFormat="1">
      <c r="A306" s="40"/>
      <c r="B306" s="41"/>
      <c r="C306" s="42"/>
      <c r="D306" s="217" t="s">
        <v>135</v>
      </c>
      <c r="E306" s="42"/>
      <c r="F306" s="218" t="s">
        <v>658</v>
      </c>
      <c r="G306" s="42"/>
      <c r="H306" s="42"/>
      <c r="I306" s="219"/>
      <c r="J306" s="42"/>
      <c r="K306" s="42"/>
      <c r="L306" s="46"/>
      <c r="M306" s="220"/>
      <c r="N306" s="221"/>
      <c r="O306" s="86"/>
      <c r="P306" s="86"/>
      <c r="Q306" s="86"/>
      <c r="R306" s="86"/>
      <c r="S306" s="86"/>
      <c r="T306" s="87"/>
      <c r="U306" s="40"/>
      <c r="V306" s="40"/>
      <c r="W306" s="40"/>
      <c r="X306" s="40"/>
      <c r="Y306" s="40"/>
      <c r="Z306" s="40"/>
      <c r="AA306" s="40"/>
      <c r="AB306" s="40"/>
      <c r="AC306" s="40"/>
      <c r="AD306" s="40"/>
      <c r="AE306" s="40"/>
      <c r="AT306" s="19" t="s">
        <v>135</v>
      </c>
      <c r="AU306" s="19" t="s">
        <v>87</v>
      </c>
    </row>
    <row r="307" s="2" customFormat="1">
      <c r="A307" s="40"/>
      <c r="B307" s="41"/>
      <c r="C307" s="42"/>
      <c r="D307" s="217" t="s">
        <v>415</v>
      </c>
      <c r="E307" s="42"/>
      <c r="F307" s="222" t="s">
        <v>659</v>
      </c>
      <c r="G307" s="42"/>
      <c r="H307" s="42"/>
      <c r="I307" s="219"/>
      <c r="J307" s="42"/>
      <c r="K307" s="42"/>
      <c r="L307" s="46"/>
      <c r="M307" s="220"/>
      <c r="N307" s="221"/>
      <c r="O307" s="86"/>
      <c r="P307" s="86"/>
      <c r="Q307" s="86"/>
      <c r="R307" s="86"/>
      <c r="S307" s="86"/>
      <c r="T307" s="87"/>
      <c r="U307" s="40"/>
      <c r="V307" s="40"/>
      <c r="W307" s="40"/>
      <c r="X307" s="40"/>
      <c r="Y307" s="40"/>
      <c r="Z307" s="40"/>
      <c r="AA307" s="40"/>
      <c r="AB307" s="40"/>
      <c r="AC307" s="40"/>
      <c r="AD307" s="40"/>
      <c r="AE307" s="40"/>
      <c r="AT307" s="19" t="s">
        <v>415</v>
      </c>
      <c r="AU307" s="19" t="s">
        <v>87</v>
      </c>
    </row>
    <row r="308" s="12" customFormat="1" ht="25.92" customHeight="1">
      <c r="A308" s="12"/>
      <c r="B308" s="190"/>
      <c r="C308" s="191"/>
      <c r="D308" s="192" t="s">
        <v>76</v>
      </c>
      <c r="E308" s="193" t="s">
        <v>660</v>
      </c>
      <c r="F308" s="193" t="s">
        <v>661</v>
      </c>
      <c r="G308" s="191"/>
      <c r="H308" s="191"/>
      <c r="I308" s="194"/>
      <c r="J308" s="195">
        <f>BK308</f>
        <v>0</v>
      </c>
      <c r="K308" s="191"/>
      <c r="L308" s="196"/>
      <c r="M308" s="197"/>
      <c r="N308" s="198"/>
      <c r="O308" s="198"/>
      <c r="P308" s="199">
        <f>P309+P427+P440+P447</f>
        <v>0</v>
      </c>
      <c r="Q308" s="198"/>
      <c r="R308" s="199">
        <f>R309+R427+R440+R447</f>
        <v>2.1295025099999996</v>
      </c>
      <c r="S308" s="198"/>
      <c r="T308" s="200">
        <f>T309+T427+T440+T447</f>
        <v>2.8438689999999998</v>
      </c>
      <c r="U308" s="12"/>
      <c r="V308" s="12"/>
      <c r="W308" s="12"/>
      <c r="X308" s="12"/>
      <c r="Y308" s="12"/>
      <c r="Z308" s="12"/>
      <c r="AA308" s="12"/>
      <c r="AB308" s="12"/>
      <c r="AC308" s="12"/>
      <c r="AD308" s="12"/>
      <c r="AE308" s="12"/>
      <c r="AR308" s="201" t="s">
        <v>87</v>
      </c>
      <c r="AT308" s="202" t="s">
        <v>76</v>
      </c>
      <c r="AU308" s="202" t="s">
        <v>77</v>
      </c>
      <c r="AY308" s="201" t="s">
        <v>129</v>
      </c>
      <c r="BK308" s="203">
        <f>BK309+BK427+BK440+BK447</f>
        <v>0</v>
      </c>
    </row>
    <row r="309" s="12" customFormat="1" ht="22.8" customHeight="1">
      <c r="A309" s="12"/>
      <c r="B309" s="190"/>
      <c r="C309" s="191"/>
      <c r="D309" s="192" t="s">
        <v>76</v>
      </c>
      <c r="E309" s="223" t="s">
        <v>662</v>
      </c>
      <c r="F309" s="223" t="s">
        <v>663</v>
      </c>
      <c r="G309" s="191"/>
      <c r="H309" s="191"/>
      <c r="I309" s="194"/>
      <c r="J309" s="224">
        <f>BK309</f>
        <v>0</v>
      </c>
      <c r="K309" s="191"/>
      <c r="L309" s="196"/>
      <c r="M309" s="197"/>
      <c r="N309" s="198"/>
      <c r="O309" s="198"/>
      <c r="P309" s="199">
        <f>SUM(P310:P426)</f>
        <v>0</v>
      </c>
      <c r="Q309" s="198"/>
      <c r="R309" s="199">
        <f>SUM(R310:R426)</f>
        <v>1.1760966500000001</v>
      </c>
      <c r="S309" s="198"/>
      <c r="T309" s="200">
        <f>SUM(T310:T426)</f>
        <v>2.8438689999999998</v>
      </c>
      <c r="U309" s="12"/>
      <c r="V309" s="12"/>
      <c r="W309" s="12"/>
      <c r="X309" s="12"/>
      <c r="Y309" s="12"/>
      <c r="Z309" s="12"/>
      <c r="AA309" s="12"/>
      <c r="AB309" s="12"/>
      <c r="AC309" s="12"/>
      <c r="AD309" s="12"/>
      <c r="AE309" s="12"/>
      <c r="AR309" s="201" t="s">
        <v>87</v>
      </c>
      <c r="AT309" s="202" t="s">
        <v>76</v>
      </c>
      <c r="AU309" s="202" t="s">
        <v>85</v>
      </c>
      <c r="AY309" s="201" t="s">
        <v>129</v>
      </c>
      <c r="BK309" s="203">
        <f>SUM(BK310:BK426)</f>
        <v>0</v>
      </c>
    </row>
    <row r="310" s="2" customFormat="1" ht="16.5" customHeight="1">
      <c r="A310" s="40"/>
      <c r="B310" s="41"/>
      <c r="C310" s="204" t="s">
        <v>664</v>
      </c>
      <c r="D310" s="204" t="s">
        <v>130</v>
      </c>
      <c r="E310" s="205" t="s">
        <v>665</v>
      </c>
      <c r="F310" s="206" t="s">
        <v>666</v>
      </c>
      <c r="G310" s="207" t="s">
        <v>175</v>
      </c>
      <c r="H310" s="208">
        <v>7.2999999999999998</v>
      </c>
      <c r="I310" s="209"/>
      <c r="J310" s="210">
        <f>ROUND(I310*H310,2)</f>
        <v>0</v>
      </c>
      <c r="K310" s="206" t="s">
        <v>434</v>
      </c>
      <c r="L310" s="46"/>
      <c r="M310" s="211" t="s">
        <v>21</v>
      </c>
      <c r="N310" s="212" t="s">
        <v>48</v>
      </c>
      <c r="O310" s="86"/>
      <c r="P310" s="213">
        <f>O310*H310</f>
        <v>0</v>
      </c>
      <c r="Q310" s="213">
        <v>6.0000000000000002E-05</v>
      </c>
      <c r="R310" s="213">
        <f>Q310*H310</f>
        <v>0.00043800000000000002</v>
      </c>
      <c r="S310" s="213">
        <v>0</v>
      </c>
      <c r="T310" s="214">
        <f>S310*H310</f>
        <v>0</v>
      </c>
      <c r="U310" s="40"/>
      <c r="V310" s="40"/>
      <c r="W310" s="40"/>
      <c r="X310" s="40"/>
      <c r="Y310" s="40"/>
      <c r="Z310" s="40"/>
      <c r="AA310" s="40"/>
      <c r="AB310" s="40"/>
      <c r="AC310" s="40"/>
      <c r="AD310" s="40"/>
      <c r="AE310" s="40"/>
      <c r="AR310" s="215" t="s">
        <v>217</v>
      </c>
      <c r="AT310" s="215" t="s">
        <v>130</v>
      </c>
      <c r="AU310" s="215" t="s">
        <v>87</v>
      </c>
      <c r="AY310" s="19" t="s">
        <v>129</v>
      </c>
      <c r="BE310" s="216">
        <f>IF(N310="základní",J310,0)</f>
        <v>0</v>
      </c>
      <c r="BF310" s="216">
        <f>IF(N310="snížená",J310,0)</f>
        <v>0</v>
      </c>
      <c r="BG310" s="216">
        <f>IF(N310="zákl. přenesená",J310,0)</f>
        <v>0</v>
      </c>
      <c r="BH310" s="216">
        <f>IF(N310="sníž. přenesená",J310,0)</f>
        <v>0</v>
      </c>
      <c r="BI310" s="216">
        <f>IF(N310="nulová",J310,0)</f>
        <v>0</v>
      </c>
      <c r="BJ310" s="19" t="s">
        <v>85</v>
      </c>
      <c r="BK310" s="216">
        <f>ROUND(I310*H310,2)</f>
        <v>0</v>
      </c>
      <c r="BL310" s="19" t="s">
        <v>217</v>
      </c>
      <c r="BM310" s="215" t="s">
        <v>667</v>
      </c>
    </row>
    <row r="311" s="2" customFormat="1">
      <c r="A311" s="40"/>
      <c r="B311" s="41"/>
      <c r="C311" s="42"/>
      <c r="D311" s="217" t="s">
        <v>135</v>
      </c>
      <c r="E311" s="42"/>
      <c r="F311" s="218" t="s">
        <v>668</v>
      </c>
      <c r="G311" s="42"/>
      <c r="H311" s="42"/>
      <c r="I311" s="219"/>
      <c r="J311" s="42"/>
      <c r="K311" s="42"/>
      <c r="L311" s="46"/>
      <c r="M311" s="220"/>
      <c r="N311" s="221"/>
      <c r="O311" s="86"/>
      <c r="P311" s="86"/>
      <c r="Q311" s="86"/>
      <c r="R311" s="86"/>
      <c r="S311" s="86"/>
      <c r="T311" s="87"/>
      <c r="U311" s="40"/>
      <c r="V311" s="40"/>
      <c r="W311" s="40"/>
      <c r="X311" s="40"/>
      <c r="Y311" s="40"/>
      <c r="Z311" s="40"/>
      <c r="AA311" s="40"/>
      <c r="AB311" s="40"/>
      <c r="AC311" s="40"/>
      <c r="AD311" s="40"/>
      <c r="AE311" s="40"/>
      <c r="AT311" s="19" t="s">
        <v>135</v>
      </c>
      <c r="AU311" s="19" t="s">
        <v>87</v>
      </c>
    </row>
    <row r="312" s="2" customFormat="1">
      <c r="A312" s="40"/>
      <c r="B312" s="41"/>
      <c r="C312" s="42"/>
      <c r="D312" s="217" t="s">
        <v>415</v>
      </c>
      <c r="E312" s="42"/>
      <c r="F312" s="222" t="s">
        <v>669</v>
      </c>
      <c r="G312" s="42"/>
      <c r="H312" s="42"/>
      <c r="I312" s="219"/>
      <c r="J312" s="42"/>
      <c r="K312" s="42"/>
      <c r="L312" s="46"/>
      <c r="M312" s="220"/>
      <c r="N312" s="221"/>
      <c r="O312" s="86"/>
      <c r="P312" s="86"/>
      <c r="Q312" s="86"/>
      <c r="R312" s="86"/>
      <c r="S312" s="86"/>
      <c r="T312" s="87"/>
      <c r="U312" s="40"/>
      <c r="V312" s="40"/>
      <c r="W312" s="40"/>
      <c r="X312" s="40"/>
      <c r="Y312" s="40"/>
      <c r="Z312" s="40"/>
      <c r="AA312" s="40"/>
      <c r="AB312" s="40"/>
      <c r="AC312" s="40"/>
      <c r="AD312" s="40"/>
      <c r="AE312" s="40"/>
      <c r="AT312" s="19" t="s">
        <v>415</v>
      </c>
      <c r="AU312" s="19" t="s">
        <v>87</v>
      </c>
    </row>
    <row r="313" s="13" customFormat="1">
      <c r="A313" s="13"/>
      <c r="B313" s="231"/>
      <c r="C313" s="232"/>
      <c r="D313" s="217" t="s">
        <v>417</v>
      </c>
      <c r="E313" s="233" t="s">
        <v>21</v>
      </c>
      <c r="F313" s="234" t="s">
        <v>670</v>
      </c>
      <c r="G313" s="232"/>
      <c r="H313" s="233" t="s">
        <v>21</v>
      </c>
      <c r="I313" s="235"/>
      <c r="J313" s="232"/>
      <c r="K313" s="232"/>
      <c r="L313" s="236"/>
      <c r="M313" s="237"/>
      <c r="N313" s="238"/>
      <c r="O313" s="238"/>
      <c r="P313" s="238"/>
      <c r="Q313" s="238"/>
      <c r="R313" s="238"/>
      <c r="S313" s="238"/>
      <c r="T313" s="239"/>
      <c r="U313" s="13"/>
      <c r="V313" s="13"/>
      <c r="W313" s="13"/>
      <c r="X313" s="13"/>
      <c r="Y313" s="13"/>
      <c r="Z313" s="13"/>
      <c r="AA313" s="13"/>
      <c r="AB313" s="13"/>
      <c r="AC313" s="13"/>
      <c r="AD313" s="13"/>
      <c r="AE313" s="13"/>
      <c r="AT313" s="240" t="s">
        <v>417</v>
      </c>
      <c r="AU313" s="240" t="s">
        <v>87</v>
      </c>
      <c r="AV313" s="13" t="s">
        <v>85</v>
      </c>
      <c r="AW313" s="13" t="s">
        <v>38</v>
      </c>
      <c r="AX313" s="13" t="s">
        <v>77</v>
      </c>
      <c r="AY313" s="240" t="s">
        <v>129</v>
      </c>
    </row>
    <row r="314" s="14" customFormat="1">
      <c r="A314" s="14"/>
      <c r="B314" s="241"/>
      <c r="C314" s="242"/>
      <c r="D314" s="217" t="s">
        <v>417</v>
      </c>
      <c r="E314" s="243" t="s">
        <v>21</v>
      </c>
      <c r="F314" s="244" t="s">
        <v>671</v>
      </c>
      <c r="G314" s="242"/>
      <c r="H314" s="245">
        <v>7.2999999999999998</v>
      </c>
      <c r="I314" s="246"/>
      <c r="J314" s="242"/>
      <c r="K314" s="242"/>
      <c r="L314" s="247"/>
      <c r="M314" s="248"/>
      <c r="N314" s="249"/>
      <c r="O314" s="249"/>
      <c r="P314" s="249"/>
      <c r="Q314" s="249"/>
      <c r="R314" s="249"/>
      <c r="S314" s="249"/>
      <c r="T314" s="250"/>
      <c r="U314" s="14"/>
      <c r="V314" s="14"/>
      <c r="W314" s="14"/>
      <c r="X314" s="14"/>
      <c r="Y314" s="14"/>
      <c r="Z314" s="14"/>
      <c r="AA314" s="14"/>
      <c r="AB314" s="14"/>
      <c r="AC314" s="14"/>
      <c r="AD314" s="14"/>
      <c r="AE314" s="14"/>
      <c r="AT314" s="251" t="s">
        <v>417</v>
      </c>
      <c r="AU314" s="251" t="s">
        <v>87</v>
      </c>
      <c r="AV314" s="14" t="s">
        <v>87</v>
      </c>
      <c r="AW314" s="14" t="s">
        <v>38</v>
      </c>
      <c r="AX314" s="14" t="s">
        <v>85</v>
      </c>
      <c r="AY314" s="251" t="s">
        <v>129</v>
      </c>
    </row>
    <row r="315" s="2" customFormat="1" ht="16.5" customHeight="1">
      <c r="A315" s="40"/>
      <c r="B315" s="41"/>
      <c r="C315" s="263" t="s">
        <v>672</v>
      </c>
      <c r="D315" s="263" t="s">
        <v>475</v>
      </c>
      <c r="E315" s="264" t="s">
        <v>673</v>
      </c>
      <c r="F315" s="265" t="s">
        <v>674</v>
      </c>
      <c r="G315" s="266" t="s">
        <v>328</v>
      </c>
      <c r="H315" s="267">
        <v>155.53999999999999</v>
      </c>
      <c r="I315" s="268"/>
      <c r="J315" s="269">
        <f>ROUND(I315*H315,2)</f>
        <v>0</v>
      </c>
      <c r="K315" s="265" t="s">
        <v>21</v>
      </c>
      <c r="L315" s="270"/>
      <c r="M315" s="271" t="s">
        <v>21</v>
      </c>
      <c r="N315" s="272" t="s">
        <v>48</v>
      </c>
      <c r="O315" s="86"/>
      <c r="P315" s="213">
        <f>O315*H315</f>
        <v>0</v>
      </c>
      <c r="Q315" s="213">
        <v>0.001</v>
      </c>
      <c r="R315" s="213">
        <f>Q315*H315</f>
        <v>0.15553999999999998</v>
      </c>
      <c r="S315" s="213">
        <v>0</v>
      </c>
      <c r="T315" s="214">
        <f>S315*H315</f>
        <v>0</v>
      </c>
      <c r="U315" s="40"/>
      <c r="V315" s="40"/>
      <c r="W315" s="40"/>
      <c r="X315" s="40"/>
      <c r="Y315" s="40"/>
      <c r="Z315" s="40"/>
      <c r="AA315" s="40"/>
      <c r="AB315" s="40"/>
      <c r="AC315" s="40"/>
      <c r="AD315" s="40"/>
      <c r="AE315" s="40"/>
      <c r="AR315" s="215" t="s">
        <v>628</v>
      </c>
      <c r="AT315" s="215" t="s">
        <v>475</v>
      </c>
      <c r="AU315" s="215" t="s">
        <v>87</v>
      </c>
      <c r="AY315" s="19" t="s">
        <v>129</v>
      </c>
      <c r="BE315" s="216">
        <f>IF(N315="základní",J315,0)</f>
        <v>0</v>
      </c>
      <c r="BF315" s="216">
        <f>IF(N315="snížená",J315,0)</f>
        <v>0</v>
      </c>
      <c r="BG315" s="216">
        <f>IF(N315="zákl. přenesená",J315,0)</f>
        <v>0</v>
      </c>
      <c r="BH315" s="216">
        <f>IF(N315="sníž. přenesená",J315,0)</f>
        <v>0</v>
      </c>
      <c r="BI315" s="216">
        <f>IF(N315="nulová",J315,0)</f>
        <v>0</v>
      </c>
      <c r="BJ315" s="19" t="s">
        <v>85</v>
      </c>
      <c r="BK315" s="216">
        <f>ROUND(I315*H315,2)</f>
        <v>0</v>
      </c>
      <c r="BL315" s="19" t="s">
        <v>217</v>
      </c>
      <c r="BM315" s="215" t="s">
        <v>675</v>
      </c>
    </row>
    <row r="316" s="2" customFormat="1">
      <c r="A316" s="40"/>
      <c r="B316" s="41"/>
      <c r="C316" s="42"/>
      <c r="D316" s="217" t="s">
        <v>135</v>
      </c>
      <c r="E316" s="42"/>
      <c r="F316" s="218" t="s">
        <v>676</v>
      </c>
      <c r="G316" s="42"/>
      <c r="H316" s="42"/>
      <c r="I316" s="219"/>
      <c r="J316" s="42"/>
      <c r="K316" s="42"/>
      <c r="L316" s="46"/>
      <c r="M316" s="220"/>
      <c r="N316" s="221"/>
      <c r="O316" s="86"/>
      <c r="P316" s="86"/>
      <c r="Q316" s="86"/>
      <c r="R316" s="86"/>
      <c r="S316" s="86"/>
      <c r="T316" s="87"/>
      <c r="U316" s="40"/>
      <c r="V316" s="40"/>
      <c r="W316" s="40"/>
      <c r="X316" s="40"/>
      <c r="Y316" s="40"/>
      <c r="Z316" s="40"/>
      <c r="AA316" s="40"/>
      <c r="AB316" s="40"/>
      <c r="AC316" s="40"/>
      <c r="AD316" s="40"/>
      <c r="AE316" s="40"/>
      <c r="AT316" s="19" t="s">
        <v>135</v>
      </c>
      <c r="AU316" s="19" t="s">
        <v>87</v>
      </c>
    </row>
    <row r="317" s="13" customFormat="1">
      <c r="A317" s="13"/>
      <c r="B317" s="231"/>
      <c r="C317" s="232"/>
      <c r="D317" s="217" t="s">
        <v>417</v>
      </c>
      <c r="E317" s="233" t="s">
        <v>21</v>
      </c>
      <c r="F317" s="234" t="s">
        <v>670</v>
      </c>
      <c r="G317" s="232"/>
      <c r="H317" s="233" t="s">
        <v>21</v>
      </c>
      <c r="I317" s="235"/>
      <c r="J317" s="232"/>
      <c r="K317" s="232"/>
      <c r="L317" s="236"/>
      <c r="M317" s="237"/>
      <c r="N317" s="238"/>
      <c r="O317" s="238"/>
      <c r="P317" s="238"/>
      <c r="Q317" s="238"/>
      <c r="R317" s="238"/>
      <c r="S317" s="238"/>
      <c r="T317" s="239"/>
      <c r="U317" s="13"/>
      <c r="V317" s="13"/>
      <c r="W317" s="13"/>
      <c r="X317" s="13"/>
      <c r="Y317" s="13"/>
      <c r="Z317" s="13"/>
      <c r="AA317" s="13"/>
      <c r="AB317" s="13"/>
      <c r="AC317" s="13"/>
      <c r="AD317" s="13"/>
      <c r="AE317" s="13"/>
      <c r="AT317" s="240" t="s">
        <v>417</v>
      </c>
      <c r="AU317" s="240" t="s">
        <v>87</v>
      </c>
      <c r="AV317" s="13" t="s">
        <v>85</v>
      </c>
      <c r="AW317" s="13" t="s">
        <v>38</v>
      </c>
      <c r="AX317" s="13" t="s">
        <v>77</v>
      </c>
      <c r="AY317" s="240" t="s">
        <v>129</v>
      </c>
    </row>
    <row r="318" s="14" customFormat="1">
      <c r="A318" s="14"/>
      <c r="B318" s="241"/>
      <c r="C318" s="242"/>
      <c r="D318" s="217" t="s">
        <v>417</v>
      </c>
      <c r="E318" s="243" t="s">
        <v>21</v>
      </c>
      <c r="F318" s="244" t="s">
        <v>677</v>
      </c>
      <c r="G318" s="242"/>
      <c r="H318" s="245">
        <v>155.53999999999999</v>
      </c>
      <c r="I318" s="246"/>
      <c r="J318" s="242"/>
      <c r="K318" s="242"/>
      <c r="L318" s="247"/>
      <c r="M318" s="248"/>
      <c r="N318" s="249"/>
      <c r="O318" s="249"/>
      <c r="P318" s="249"/>
      <c r="Q318" s="249"/>
      <c r="R318" s="249"/>
      <c r="S318" s="249"/>
      <c r="T318" s="250"/>
      <c r="U318" s="14"/>
      <c r="V318" s="14"/>
      <c r="W318" s="14"/>
      <c r="X318" s="14"/>
      <c r="Y318" s="14"/>
      <c r="Z318" s="14"/>
      <c r="AA318" s="14"/>
      <c r="AB318" s="14"/>
      <c r="AC318" s="14"/>
      <c r="AD318" s="14"/>
      <c r="AE318" s="14"/>
      <c r="AT318" s="251" t="s">
        <v>417</v>
      </c>
      <c r="AU318" s="251" t="s">
        <v>87</v>
      </c>
      <c r="AV318" s="14" t="s">
        <v>87</v>
      </c>
      <c r="AW318" s="14" t="s">
        <v>38</v>
      </c>
      <c r="AX318" s="14" t="s">
        <v>85</v>
      </c>
      <c r="AY318" s="251" t="s">
        <v>129</v>
      </c>
    </row>
    <row r="319" s="2" customFormat="1" ht="16.5" customHeight="1">
      <c r="A319" s="40"/>
      <c r="B319" s="41"/>
      <c r="C319" s="204" t="s">
        <v>678</v>
      </c>
      <c r="D319" s="204" t="s">
        <v>130</v>
      </c>
      <c r="E319" s="205" t="s">
        <v>679</v>
      </c>
      <c r="F319" s="206" t="s">
        <v>680</v>
      </c>
      <c r="G319" s="207" t="s">
        <v>175</v>
      </c>
      <c r="H319" s="208">
        <v>18.399999999999999</v>
      </c>
      <c r="I319" s="209"/>
      <c r="J319" s="210">
        <f>ROUND(I319*H319,2)</f>
        <v>0</v>
      </c>
      <c r="K319" s="206" t="s">
        <v>434</v>
      </c>
      <c r="L319" s="46"/>
      <c r="M319" s="211" t="s">
        <v>21</v>
      </c>
      <c r="N319" s="212" t="s">
        <v>48</v>
      </c>
      <c r="O319" s="86"/>
      <c r="P319" s="213">
        <f>O319*H319</f>
        <v>0</v>
      </c>
      <c r="Q319" s="213">
        <v>0</v>
      </c>
      <c r="R319" s="213">
        <f>Q319*H319</f>
        <v>0</v>
      </c>
      <c r="S319" s="213">
        <v>0.025000000000000001</v>
      </c>
      <c r="T319" s="214">
        <f>S319*H319</f>
        <v>0.45999999999999996</v>
      </c>
      <c r="U319" s="40"/>
      <c r="V319" s="40"/>
      <c r="W319" s="40"/>
      <c r="X319" s="40"/>
      <c r="Y319" s="40"/>
      <c r="Z319" s="40"/>
      <c r="AA319" s="40"/>
      <c r="AB319" s="40"/>
      <c r="AC319" s="40"/>
      <c r="AD319" s="40"/>
      <c r="AE319" s="40"/>
      <c r="AR319" s="215" t="s">
        <v>217</v>
      </c>
      <c r="AT319" s="215" t="s">
        <v>130</v>
      </c>
      <c r="AU319" s="215" t="s">
        <v>87</v>
      </c>
      <c r="AY319" s="19" t="s">
        <v>129</v>
      </c>
      <c r="BE319" s="216">
        <f>IF(N319="základní",J319,0)</f>
        <v>0</v>
      </c>
      <c r="BF319" s="216">
        <f>IF(N319="snížená",J319,0)</f>
        <v>0</v>
      </c>
      <c r="BG319" s="216">
        <f>IF(N319="zákl. přenesená",J319,0)</f>
        <v>0</v>
      </c>
      <c r="BH319" s="216">
        <f>IF(N319="sníž. přenesená",J319,0)</f>
        <v>0</v>
      </c>
      <c r="BI319" s="216">
        <f>IF(N319="nulová",J319,0)</f>
        <v>0</v>
      </c>
      <c r="BJ319" s="19" t="s">
        <v>85</v>
      </c>
      <c r="BK319" s="216">
        <f>ROUND(I319*H319,2)</f>
        <v>0</v>
      </c>
      <c r="BL319" s="19" t="s">
        <v>217</v>
      </c>
      <c r="BM319" s="215" t="s">
        <v>681</v>
      </c>
    </row>
    <row r="320" s="2" customFormat="1">
      <c r="A320" s="40"/>
      <c r="B320" s="41"/>
      <c r="C320" s="42"/>
      <c r="D320" s="217" t="s">
        <v>135</v>
      </c>
      <c r="E320" s="42"/>
      <c r="F320" s="218" t="s">
        <v>682</v>
      </c>
      <c r="G320" s="42"/>
      <c r="H320" s="42"/>
      <c r="I320" s="219"/>
      <c r="J320" s="42"/>
      <c r="K320" s="42"/>
      <c r="L320" s="46"/>
      <c r="M320" s="220"/>
      <c r="N320" s="221"/>
      <c r="O320" s="86"/>
      <c r="P320" s="86"/>
      <c r="Q320" s="86"/>
      <c r="R320" s="86"/>
      <c r="S320" s="86"/>
      <c r="T320" s="87"/>
      <c r="U320" s="40"/>
      <c r="V320" s="40"/>
      <c r="W320" s="40"/>
      <c r="X320" s="40"/>
      <c r="Y320" s="40"/>
      <c r="Z320" s="40"/>
      <c r="AA320" s="40"/>
      <c r="AB320" s="40"/>
      <c r="AC320" s="40"/>
      <c r="AD320" s="40"/>
      <c r="AE320" s="40"/>
      <c r="AT320" s="19" t="s">
        <v>135</v>
      </c>
      <c r="AU320" s="19" t="s">
        <v>87</v>
      </c>
    </row>
    <row r="321" s="13" customFormat="1">
      <c r="A321" s="13"/>
      <c r="B321" s="231"/>
      <c r="C321" s="232"/>
      <c r="D321" s="217" t="s">
        <v>417</v>
      </c>
      <c r="E321" s="233" t="s">
        <v>21</v>
      </c>
      <c r="F321" s="234" t="s">
        <v>683</v>
      </c>
      <c r="G321" s="232"/>
      <c r="H321" s="233" t="s">
        <v>21</v>
      </c>
      <c r="I321" s="235"/>
      <c r="J321" s="232"/>
      <c r="K321" s="232"/>
      <c r="L321" s="236"/>
      <c r="M321" s="237"/>
      <c r="N321" s="238"/>
      <c r="O321" s="238"/>
      <c r="P321" s="238"/>
      <c r="Q321" s="238"/>
      <c r="R321" s="238"/>
      <c r="S321" s="238"/>
      <c r="T321" s="239"/>
      <c r="U321" s="13"/>
      <c r="V321" s="13"/>
      <c r="W321" s="13"/>
      <c r="X321" s="13"/>
      <c r="Y321" s="13"/>
      <c r="Z321" s="13"/>
      <c r="AA321" s="13"/>
      <c r="AB321" s="13"/>
      <c r="AC321" s="13"/>
      <c r="AD321" s="13"/>
      <c r="AE321" s="13"/>
      <c r="AT321" s="240" t="s">
        <v>417</v>
      </c>
      <c r="AU321" s="240" t="s">
        <v>87</v>
      </c>
      <c r="AV321" s="13" t="s">
        <v>85</v>
      </c>
      <c r="AW321" s="13" t="s">
        <v>38</v>
      </c>
      <c r="AX321" s="13" t="s">
        <v>77</v>
      </c>
      <c r="AY321" s="240" t="s">
        <v>129</v>
      </c>
    </row>
    <row r="322" s="14" customFormat="1">
      <c r="A322" s="14"/>
      <c r="B322" s="241"/>
      <c r="C322" s="242"/>
      <c r="D322" s="217" t="s">
        <v>417</v>
      </c>
      <c r="E322" s="243" t="s">
        <v>21</v>
      </c>
      <c r="F322" s="244" t="s">
        <v>684</v>
      </c>
      <c r="G322" s="242"/>
      <c r="H322" s="245">
        <v>10.800000000000001</v>
      </c>
      <c r="I322" s="246"/>
      <c r="J322" s="242"/>
      <c r="K322" s="242"/>
      <c r="L322" s="247"/>
      <c r="M322" s="248"/>
      <c r="N322" s="249"/>
      <c r="O322" s="249"/>
      <c r="P322" s="249"/>
      <c r="Q322" s="249"/>
      <c r="R322" s="249"/>
      <c r="S322" s="249"/>
      <c r="T322" s="250"/>
      <c r="U322" s="14"/>
      <c r="V322" s="14"/>
      <c r="W322" s="14"/>
      <c r="X322" s="14"/>
      <c r="Y322" s="14"/>
      <c r="Z322" s="14"/>
      <c r="AA322" s="14"/>
      <c r="AB322" s="14"/>
      <c r="AC322" s="14"/>
      <c r="AD322" s="14"/>
      <c r="AE322" s="14"/>
      <c r="AT322" s="251" t="s">
        <v>417</v>
      </c>
      <c r="AU322" s="251" t="s">
        <v>87</v>
      </c>
      <c r="AV322" s="14" t="s">
        <v>87</v>
      </c>
      <c r="AW322" s="14" t="s">
        <v>38</v>
      </c>
      <c r="AX322" s="14" t="s">
        <v>77</v>
      </c>
      <c r="AY322" s="251" t="s">
        <v>129</v>
      </c>
    </row>
    <row r="323" s="14" customFormat="1">
      <c r="A323" s="14"/>
      <c r="B323" s="241"/>
      <c r="C323" s="242"/>
      <c r="D323" s="217" t="s">
        <v>417</v>
      </c>
      <c r="E323" s="243" t="s">
        <v>21</v>
      </c>
      <c r="F323" s="244" t="s">
        <v>685</v>
      </c>
      <c r="G323" s="242"/>
      <c r="H323" s="245">
        <v>7.5999999999999996</v>
      </c>
      <c r="I323" s="246"/>
      <c r="J323" s="242"/>
      <c r="K323" s="242"/>
      <c r="L323" s="247"/>
      <c r="M323" s="248"/>
      <c r="N323" s="249"/>
      <c r="O323" s="249"/>
      <c r="P323" s="249"/>
      <c r="Q323" s="249"/>
      <c r="R323" s="249"/>
      <c r="S323" s="249"/>
      <c r="T323" s="250"/>
      <c r="U323" s="14"/>
      <c r="V323" s="14"/>
      <c r="W323" s="14"/>
      <c r="X323" s="14"/>
      <c r="Y323" s="14"/>
      <c r="Z323" s="14"/>
      <c r="AA323" s="14"/>
      <c r="AB323" s="14"/>
      <c r="AC323" s="14"/>
      <c r="AD323" s="14"/>
      <c r="AE323" s="14"/>
      <c r="AT323" s="251" t="s">
        <v>417</v>
      </c>
      <c r="AU323" s="251" t="s">
        <v>87</v>
      </c>
      <c r="AV323" s="14" t="s">
        <v>87</v>
      </c>
      <c r="AW323" s="14" t="s">
        <v>38</v>
      </c>
      <c r="AX323" s="14" t="s">
        <v>77</v>
      </c>
      <c r="AY323" s="251" t="s">
        <v>129</v>
      </c>
    </row>
    <row r="324" s="15" customFormat="1">
      <c r="A324" s="15"/>
      <c r="B324" s="252"/>
      <c r="C324" s="253"/>
      <c r="D324" s="217" t="s">
        <v>417</v>
      </c>
      <c r="E324" s="254" t="s">
        <v>319</v>
      </c>
      <c r="F324" s="255" t="s">
        <v>424</v>
      </c>
      <c r="G324" s="253"/>
      <c r="H324" s="256">
        <v>18.399999999999999</v>
      </c>
      <c r="I324" s="257"/>
      <c r="J324" s="253"/>
      <c r="K324" s="253"/>
      <c r="L324" s="258"/>
      <c r="M324" s="259"/>
      <c r="N324" s="260"/>
      <c r="O324" s="260"/>
      <c r="P324" s="260"/>
      <c r="Q324" s="260"/>
      <c r="R324" s="260"/>
      <c r="S324" s="260"/>
      <c r="T324" s="261"/>
      <c r="U324" s="15"/>
      <c r="V324" s="15"/>
      <c r="W324" s="15"/>
      <c r="X324" s="15"/>
      <c r="Y324" s="15"/>
      <c r="Z324" s="15"/>
      <c r="AA324" s="15"/>
      <c r="AB324" s="15"/>
      <c r="AC324" s="15"/>
      <c r="AD324" s="15"/>
      <c r="AE324" s="15"/>
      <c r="AT324" s="262" t="s">
        <v>417</v>
      </c>
      <c r="AU324" s="262" t="s">
        <v>87</v>
      </c>
      <c r="AV324" s="15" t="s">
        <v>149</v>
      </c>
      <c r="AW324" s="15" t="s">
        <v>38</v>
      </c>
      <c r="AX324" s="15" t="s">
        <v>85</v>
      </c>
      <c r="AY324" s="262" t="s">
        <v>129</v>
      </c>
    </row>
    <row r="325" s="2" customFormat="1" ht="16.5" customHeight="1">
      <c r="A325" s="40"/>
      <c r="B325" s="41"/>
      <c r="C325" s="204" t="s">
        <v>686</v>
      </c>
      <c r="D325" s="204" t="s">
        <v>130</v>
      </c>
      <c r="E325" s="205" t="s">
        <v>687</v>
      </c>
      <c r="F325" s="206" t="s">
        <v>688</v>
      </c>
      <c r="G325" s="207" t="s">
        <v>328</v>
      </c>
      <c r="H325" s="208">
        <v>17.280000000000001</v>
      </c>
      <c r="I325" s="209"/>
      <c r="J325" s="210">
        <f>ROUND(I325*H325,2)</f>
        <v>0</v>
      </c>
      <c r="K325" s="206" t="s">
        <v>434</v>
      </c>
      <c r="L325" s="46"/>
      <c r="M325" s="211" t="s">
        <v>21</v>
      </c>
      <c r="N325" s="212" t="s">
        <v>48</v>
      </c>
      <c r="O325" s="86"/>
      <c r="P325" s="213">
        <f>O325*H325</f>
        <v>0</v>
      </c>
      <c r="Q325" s="213">
        <v>5.0000000000000002E-05</v>
      </c>
      <c r="R325" s="213">
        <f>Q325*H325</f>
        <v>0.00086400000000000008</v>
      </c>
      <c r="S325" s="213">
        <v>0</v>
      </c>
      <c r="T325" s="214">
        <f>S325*H325</f>
        <v>0</v>
      </c>
      <c r="U325" s="40"/>
      <c r="V325" s="40"/>
      <c r="W325" s="40"/>
      <c r="X325" s="40"/>
      <c r="Y325" s="40"/>
      <c r="Z325" s="40"/>
      <c r="AA325" s="40"/>
      <c r="AB325" s="40"/>
      <c r="AC325" s="40"/>
      <c r="AD325" s="40"/>
      <c r="AE325" s="40"/>
      <c r="AR325" s="215" t="s">
        <v>149</v>
      </c>
      <c r="AT325" s="215" t="s">
        <v>130</v>
      </c>
      <c r="AU325" s="215" t="s">
        <v>87</v>
      </c>
      <c r="AY325" s="19" t="s">
        <v>129</v>
      </c>
      <c r="BE325" s="216">
        <f>IF(N325="základní",J325,0)</f>
        <v>0</v>
      </c>
      <c r="BF325" s="216">
        <f>IF(N325="snížená",J325,0)</f>
        <v>0</v>
      </c>
      <c r="BG325" s="216">
        <f>IF(N325="zákl. přenesená",J325,0)</f>
        <v>0</v>
      </c>
      <c r="BH325" s="216">
        <f>IF(N325="sníž. přenesená",J325,0)</f>
        <v>0</v>
      </c>
      <c r="BI325" s="216">
        <f>IF(N325="nulová",J325,0)</f>
        <v>0</v>
      </c>
      <c r="BJ325" s="19" t="s">
        <v>85</v>
      </c>
      <c r="BK325" s="216">
        <f>ROUND(I325*H325,2)</f>
        <v>0</v>
      </c>
      <c r="BL325" s="19" t="s">
        <v>149</v>
      </c>
      <c r="BM325" s="215" t="s">
        <v>689</v>
      </c>
    </row>
    <row r="326" s="2" customFormat="1">
      <c r="A326" s="40"/>
      <c r="B326" s="41"/>
      <c r="C326" s="42"/>
      <c r="D326" s="217" t="s">
        <v>135</v>
      </c>
      <c r="E326" s="42"/>
      <c r="F326" s="218" t="s">
        <v>690</v>
      </c>
      <c r="G326" s="42"/>
      <c r="H326" s="42"/>
      <c r="I326" s="219"/>
      <c r="J326" s="42"/>
      <c r="K326" s="42"/>
      <c r="L326" s="46"/>
      <c r="M326" s="220"/>
      <c r="N326" s="221"/>
      <c r="O326" s="86"/>
      <c r="P326" s="86"/>
      <c r="Q326" s="86"/>
      <c r="R326" s="86"/>
      <c r="S326" s="86"/>
      <c r="T326" s="87"/>
      <c r="U326" s="40"/>
      <c r="V326" s="40"/>
      <c r="W326" s="40"/>
      <c r="X326" s="40"/>
      <c r="Y326" s="40"/>
      <c r="Z326" s="40"/>
      <c r="AA326" s="40"/>
      <c r="AB326" s="40"/>
      <c r="AC326" s="40"/>
      <c r="AD326" s="40"/>
      <c r="AE326" s="40"/>
      <c r="AT326" s="19" t="s">
        <v>135</v>
      </c>
      <c r="AU326" s="19" t="s">
        <v>87</v>
      </c>
    </row>
    <row r="327" s="14" customFormat="1">
      <c r="A327" s="14"/>
      <c r="B327" s="241"/>
      <c r="C327" s="242"/>
      <c r="D327" s="217" t="s">
        <v>417</v>
      </c>
      <c r="E327" s="243" t="s">
        <v>21</v>
      </c>
      <c r="F327" s="244" t="s">
        <v>351</v>
      </c>
      <c r="G327" s="242"/>
      <c r="H327" s="245">
        <v>17.280000000000001</v>
      </c>
      <c r="I327" s="246"/>
      <c r="J327" s="242"/>
      <c r="K327" s="242"/>
      <c r="L327" s="247"/>
      <c r="M327" s="248"/>
      <c r="N327" s="249"/>
      <c r="O327" s="249"/>
      <c r="P327" s="249"/>
      <c r="Q327" s="249"/>
      <c r="R327" s="249"/>
      <c r="S327" s="249"/>
      <c r="T327" s="250"/>
      <c r="U327" s="14"/>
      <c r="V327" s="14"/>
      <c r="W327" s="14"/>
      <c r="X327" s="14"/>
      <c r="Y327" s="14"/>
      <c r="Z327" s="14"/>
      <c r="AA327" s="14"/>
      <c r="AB327" s="14"/>
      <c r="AC327" s="14"/>
      <c r="AD327" s="14"/>
      <c r="AE327" s="14"/>
      <c r="AT327" s="251" t="s">
        <v>417</v>
      </c>
      <c r="AU327" s="251" t="s">
        <v>87</v>
      </c>
      <c r="AV327" s="14" t="s">
        <v>87</v>
      </c>
      <c r="AW327" s="14" t="s">
        <v>38</v>
      </c>
      <c r="AX327" s="14" t="s">
        <v>85</v>
      </c>
      <c r="AY327" s="251" t="s">
        <v>129</v>
      </c>
    </row>
    <row r="328" s="2" customFormat="1" ht="16.5" customHeight="1">
      <c r="A328" s="40"/>
      <c r="B328" s="41"/>
      <c r="C328" s="263" t="s">
        <v>691</v>
      </c>
      <c r="D328" s="263" t="s">
        <v>475</v>
      </c>
      <c r="E328" s="264" t="s">
        <v>692</v>
      </c>
      <c r="F328" s="265" t="s">
        <v>693</v>
      </c>
      <c r="G328" s="266" t="s">
        <v>328</v>
      </c>
      <c r="H328" s="267">
        <v>17.280000000000001</v>
      </c>
      <c r="I328" s="268"/>
      <c r="J328" s="269">
        <f>ROUND(I328*H328,2)</f>
        <v>0</v>
      </c>
      <c r="K328" s="265" t="s">
        <v>21</v>
      </c>
      <c r="L328" s="270"/>
      <c r="M328" s="271" t="s">
        <v>21</v>
      </c>
      <c r="N328" s="272" t="s">
        <v>48</v>
      </c>
      <c r="O328" s="86"/>
      <c r="P328" s="213">
        <f>O328*H328</f>
        <v>0</v>
      </c>
      <c r="Q328" s="213">
        <v>0</v>
      </c>
      <c r="R328" s="213">
        <f>Q328*H328</f>
        <v>0</v>
      </c>
      <c r="S328" s="213">
        <v>0</v>
      </c>
      <c r="T328" s="214">
        <f>S328*H328</f>
        <v>0</v>
      </c>
      <c r="U328" s="40"/>
      <c r="V328" s="40"/>
      <c r="W328" s="40"/>
      <c r="X328" s="40"/>
      <c r="Y328" s="40"/>
      <c r="Z328" s="40"/>
      <c r="AA328" s="40"/>
      <c r="AB328" s="40"/>
      <c r="AC328" s="40"/>
      <c r="AD328" s="40"/>
      <c r="AE328" s="40"/>
      <c r="AR328" s="215" t="s">
        <v>172</v>
      </c>
      <c r="AT328" s="215" t="s">
        <v>475</v>
      </c>
      <c r="AU328" s="215" t="s">
        <v>87</v>
      </c>
      <c r="AY328" s="19" t="s">
        <v>129</v>
      </c>
      <c r="BE328" s="216">
        <f>IF(N328="základní",J328,0)</f>
        <v>0</v>
      </c>
      <c r="BF328" s="216">
        <f>IF(N328="snížená",J328,0)</f>
        <v>0</v>
      </c>
      <c r="BG328" s="216">
        <f>IF(N328="zákl. přenesená",J328,0)</f>
        <v>0</v>
      </c>
      <c r="BH328" s="216">
        <f>IF(N328="sníž. přenesená",J328,0)</f>
        <v>0</v>
      </c>
      <c r="BI328" s="216">
        <f>IF(N328="nulová",J328,0)</f>
        <v>0</v>
      </c>
      <c r="BJ328" s="19" t="s">
        <v>85</v>
      </c>
      <c r="BK328" s="216">
        <f>ROUND(I328*H328,2)</f>
        <v>0</v>
      </c>
      <c r="BL328" s="19" t="s">
        <v>149</v>
      </c>
      <c r="BM328" s="215" t="s">
        <v>694</v>
      </c>
    </row>
    <row r="329" s="2" customFormat="1">
      <c r="A329" s="40"/>
      <c r="B329" s="41"/>
      <c r="C329" s="42"/>
      <c r="D329" s="217" t="s">
        <v>135</v>
      </c>
      <c r="E329" s="42"/>
      <c r="F329" s="218" t="s">
        <v>695</v>
      </c>
      <c r="G329" s="42"/>
      <c r="H329" s="42"/>
      <c r="I329" s="219"/>
      <c r="J329" s="42"/>
      <c r="K329" s="42"/>
      <c r="L329" s="46"/>
      <c r="M329" s="220"/>
      <c r="N329" s="221"/>
      <c r="O329" s="86"/>
      <c r="P329" s="86"/>
      <c r="Q329" s="86"/>
      <c r="R329" s="86"/>
      <c r="S329" s="86"/>
      <c r="T329" s="87"/>
      <c r="U329" s="40"/>
      <c r="V329" s="40"/>
      <c r="W329" s="40"/>
      <c r="X329" s="40"/>
      <c r="Y329" s="40"/>
      <c r="Z329" s="40"/>
      <c r="AA329" s="40"/>
      <c r="AB329" s="40"/>
      <c r="AC329" s="40"/>
      <c r="AD329" s="40"/>
      <c r="AE329" s="40"/>
      <c r="AT329" s="19" t="s">
        <v>135</v>
      </c>
      <c r="AU329" s="19" t="s">
        <v>87</v>
      </c>
    </row>
    <row r="330" s="14" customFormat="1">
      <c r="A330" s="14"/>
      <c r="B330" s="241"/>
      <c r="C330" s="242"/>
      <c r="D330" s="217" t="s">
        <v>417</v>
      </c>
      <c r="E330" s="243" t="s">
        <v>351</v>
      </c>
      <c r="F330" s="244" t="s">
        <v>696</v>
      </c>
      <c r="G330" s="242"/>
      <c r="H330" s="245">
        <v>17.280000000000001</v>
      </c>
      <c r="I330" s="246"/>
      <c r="J330" s="242"/>
      <c r="K330" s="242"/>
      <c r="L330" s="247"/>
      <c r="M330" s="248"/>
      <c r="N330" s="249"/>
      <c r="O330" s="249"/>
      <c r="P330" s="249"/>
      <c r="Q330" s="249"/>
      <c r="R330" s="249"/>
      <c r="S330" s="249"/>
      <c r="T330" s="250"/>
      <c r="U330" s="14"/>
      <c r="V330" s="14"/>
      <c r="W330" s="14"/>
      <c r="X330" s="14"/>
      <c r="Y330" s="14"/>
      <c r="Z330" s="14"/>
      <c r="AA330" s="14"/>
      <c r="AB330" s="14"/>
      <c r="AC330" s="14"/>
      <c r="AD330" s="14"/>
      <c r="AE330" s="14"/>
      <c r="AT330" s="251" t="s">
        <v>417</v>
      </c>
      <c r="AU330" s="251" t="s">
        <v>87</v>
      </c>
      <c r="AV330" s="14" t="s">
        <v>87</v>
      </c>
      <c r="AW330" s="14" t="s">
        <v>38</v>
      </c>
      <c r="AX330" s="14" t="s">
        <v>85</v>
      </c>
      <c r="AY330" s="251" t="s">
        <v>129</v>
      </c>
    </row>
    <row r="331" s="2" customFormat="1" ht="16.5" customHeight="1">
      <c r="A331" s="40"/>
      <c r="B331" s="41"/>
      <c r="C331" s="204" t="s">
        <v>697</v>
      </c>
      <c r="D331" s="204" t="s">
        <v>130</v>
      </c>
      <c r="E331" s="205" t="s">
        <v>698</v>
      </c>
      <c r="F331" s="206" t="s">
        <v>699</v>
      </c>
      <c r="G331" s="207" t="s">
        <v>324</v>
      </c>
      <c r="H331" s="208">
        <v>2</v>
      </c>
      <c r="I331" s="209"/>
      <c r="J331" s="210">
        <f>ROUND(I331*H331,2)</f>
        <v>0</v>
      </c>
      <c r="K331" s="206" t="s">
        <v>434</v>
      </c>
      <c r="L331" s="46"/>
      <c r="M331" s="211" t="s">
        <v>21</v>
      </c>
      <c r="N331" s="212" t="s">
        <v>48</v>
      </c>
      <c r="O331" s="86"/>
      <c r="P331" s="213">
        <f>O331*H331</f>
        <v>0</v>
      </c>
      <c r="Q331" s="213">
        <v>0</v>
      </c>
      <c r="R331" s="213">
        <f>Q331*H331</f>
        <v>0</v>
      </c>
      <c r="S331" s="213">
        <v>0.02</v>
      </c>
      <c r="T331" s="214">
        <f>S331*H331</f>
        <v>0.040000000000000001</v>
      </c>
      <c r="U331" s="40"/>
      <c r="V331" s="40"/>
      <c r="W331" s="40"/>
      <c r="X331" s="40"/>
      <c r="Y331" s="40"/>
      <c r="Z331" s="40"/>
      <c r="AA331" s="40"/>
      <c r="AB331" s="40"/>
      <c r="AC331" s="40"/>
      <c r="AD331" s="40"/>
      <c r="AE331" s="40"/>
      <c r="AR331" s="215" t="s">
        <v>217</v>
      </c>
      <c r="AT331" s="215" t="s">
        <v>130</v>
      </c>
      <c r="AU331" s="215" t="s">
        <v>87</v>
      </c>
      <c r="AY331" s="19" t="s">
        <v>129</v>
      </c>
      <c r="BE331" s="216">
        <f>IF(N331="základní",J331,0)</f>
        <v>0</v>
      </c>
      <c r="BF331" s="216">
        <f>IF(N331="snížená",J331,0)</f>
        <v>0</v>
      </c>
      <c r="BG331" s="216">
        <f>IF(N331="zákl. přenesená",J331,0)</f>
        <v>0</v>
      </c>
      <c r="BH331" s="216">
        <f>IF(N331="sníž. přenesená",J331,0)</f>
        <v>0</v>
      </c>
      <c r="BI331" s="216">
        <f>IF(N331="nulová",J331,0)</f>
        <v>0</v>
      </c>
      <c r="BJ331" s="19" t="s">
        <v>85</v>
      </c>
      <c r="BK331" s="216">
        <f>ROUND(I331*H331,2)</f>
        <v>0</v>
      </c>
      <c r="BL331" s="19" t="s">
        <v>217</v>
      </c>
      <c r="BM331" s="215" t="s">
        <v>700</v>
      </c>
    </row>
    <row r="332" s="2" customFormat="1">
      <c r="A332" s="40"/>
      <c r="B332" s="41"/>
      <c r="C332" s="42"/>
      <c r="D332" s="217" t="s">
        <v>135</v>
      </c>
      <c r="E332" s="42"/>
      <c r="F332" s="218" t="s">
        <v>701</v>
      </c>
      <c r="G332" s="42"/>
      <c r="H332" s="42"/>
      <c r="I332" s="219"/>
      <c r="J332" s="42"/>
      <c r="K332" s="42"/>
      <c r="L332" s="46"/>
      <c r="M332" s="220"/>
      <c r="N332" s="221"/>
      <c r="O332" s="86"/>
      <c r="P332" s="86"/>
      <c r="Q332" s="86"/>
      <c r="R332" s="86"/>
      <c r="S332" s="86"/>
      <c r="T332" s="87"/>
      <c r="U332" s="40"/>
      <c r="V332" s="40"/>
      <c r="W332" s="40"/>
      <c r="X332" s="40"/>
      <c r="Y332" s="40"/>
      <c r="Z332" s="40"/>
      <c r="AA332" s="40"/>
      <c r="AB332" s="40"/>
      <c r="AC332" s="40"/>
      <c r="AD332" s="40"/>
      <c r="AE332" s="40"/>
      <c r="AT332" s="19" t="s">
        <v>135</v>
      </c>
      <c r="AU332" s="19" t="s">
        <v>87</v>
      </c>
    </row>
    <row r="333" s="14" customFormat="1">
      <c r="A333" s="14"/>
      <c r="B333" s="241"/>
      <c r="C333" s="242"/>
      <c r="D333" s="217" t="s">
        <v>417</v>
      </c>
      <c r="E333" s="243" t="s">
        <v>21</v>
      </c>
      <c r="F333" s="244" t="s">
        <v>702</v>
      </c>
      <c r="G333" s="242"/>
      <c r="H333" s="245">
        <v>2</v>
      </c>
      <c r="I333" s="246"/>
      <c r="J333" s="242"/>
      <c r="K333" s="242"/>
      <c r="L333" s="247"/>
      <c r="M333" s="248"/>
      <c r="N333" s="249"/>
      <c r="O333" s="249"/>
      <c r="P333" s="249"/>
      <c r="Q333" s="249"/>
      <c r="R333" s="249"/>
      <c r="S333" s="249"/>
      <c r="T333" s="250"/>
      <c r="U333" s="14"/>
      <c r="V333" s="14"/>
      <c r="W333" s="14"/>
      <c r="X333" s="14"/>
      <c r="Y333" s="14"/>
      <c r="Z333" s="14"/>
      <c r="AA333" s="14"/>
      <c r="AB333" s="14"/>
      <c r="AC333" s="14"/>
      <c r="AD333" s="14"/>
      <c r="AE333" s="14"/>
      <c r="AT333" s="251" t="s">
        <v>417</v>
      </c>
      <c r="AU333" s="251" t="s">
        <v>87</v>
      </c>
      <c r="AV333" s="14" t="s">
        <v>87</v>
      </c>
      <c r="AW333" s="14" t="s">
        <v>38</v>
      </c>
      <c r="AX333" s="14" t="s">
        <v>77</v>
      </c>
      <c r="AY333" s="251" t="s">
        <v>129</v>
      </c>
    </row>
    <row r="334" s="15" customFormat="1">
      <c r="A334" s="15"/>
      <c r="B334" s="252"/>
      <c r="C334" s="253"/>
      <c r="D334" s="217" t="s">
        <v>417</v>
      </c>
      <c r="E334" s="254" t="s">
        <v>322</v>
      </c>
      <c r="F334" s="255" t="s">
        <v>424</v>
      </c>
      <c r="G334" s="253"/>
      <c r="H334" s="256">
        <v>2</v>
      </c>
      <c r="I334" s="257"/>
      <c r="J334" s="253"/>
      <c r="K334" s="253"/>
      <c r="L334" s="258"/>
      <c r="M334" s="259"/>
      <c r="N334" s="260"/>
      <c r="O334" s="260"/>
      <c r="P334" s="260"/>
      <c r="Q334" s="260"/>
      <c r="R334" s="260"/>
      <c r="S334" s="260"/>
      <c r="T334" s="261"/>
      <c r="U334" s="15"/>
      <c r="V334" s="15"/>
      <c r="W334" s="15"/>
      <c r="X334" s="15"/>
      <c r="Y334" s="15"/>
      <c r="Z334" s="15"/>
      <c r="AA334" s="15"/>
      <c r="AB334" s="15"/>
      <c r="AC334" s="15"/>
      <c r="AD334" s="15"/>
      <c r="AE334" s="15"/>
      <c r="AT334" s="262" t="s">
        <v>417</v>
      </c>
      <c r="AU334" s="262" t="s">
        <v>87</v>
      </c>
      <c r="AV334" s="15" t="s">
        <v>149</v>
      </c>
      <c r="AW334" s="15" t="s">
        <v>38</v>
      </c>
      <c r="AX334" s="15" t="s">
        <v>85</v>
      </c>
      <c r="AY334" s="262" t="s">
        <v>129</v>
      </c>
    </row>
    <row r="335" s="2" customFormat="1" ht="16.5" customHeight="1">
      <c r="A335" s="40"/>
      <c r="B335" s="41"/>
      <c r="C335" s="204" t="s">
        <v>703</v>
      </c>
      <c r="D335" s="204" t="s">
        <v>130</v>
      </c>
      <c r="E335" s="205" t="s">
        <v>704</v>
      </c>
      <c r="F335" s="206" t="s">
        <v>705</v>
      </c>
      <c r="G335" s="207" t="s">
        <v>324</v>
      </c>
      <c r="H335" s="208">
        <v>2</v>
      </c>
      <c r="I335" s="209"/>
      <c r="J335" s="210">
        <f>ROUND(I335*H335,2)</f>
        <v>0</v>
      </c>
      <c r="K335" s="206" t="s">
        <v>434</v>
      </c>
      <c r="L335" s="46"/>
      <c r="M335" s="211" t="s">
        <v>21</v>
      </c>
      <c r="N335" s="212" t="s">
        <v>48</v>
      </c>
      <c r="O335" s="86"/>
      <c r="P335" s="213">
        <f>O335*H335</f>
        <v>0</v>
      </c>
      <c r="Q335" s="213">
        <v>0</v>
      </c>
      <c r="R335" s="213">
        <f>Q335*H335</f>
        <v>0</v>
      </c>
      <c r="S335" s="213">
        <v>0</v>
      </c>
      <c r="T335" s="214">
        <f>S335*H335</f>
        <v>0</v>
      </c>
      <c r="U335" s="40"/>
      <c r="V335" s="40"/>
      <c r="W335" s="40"/>
      <c r="X335" s="40"/>
      <c r="Y335" s="40"/>
      <c r="Z335" s="40"/>
      <c r="AA335" s="40"/>
      <c r="AB335" s="40"/>
      <c r="AC335" s="40"/>
      <c r="AD335" s="40"/>
      <c r="AE335" s="40"/>
      <c r="AR335" s="215" t="s">
        <v>217</v>
      </c>
      <c r="AT335" s="215" t="s">
        <v>130</v>
      </c>
      <c r="AU335" s="215" t="s">
        <v>87</v>
      </c>
      <c r="AY335" s="19" t="s">
        <v>129</v>
      </c>
      <c r="BE335" s="216">
        <f>IF(N335="základní",J335,0)</f>
        <v>0</v>
      </c>
      <c r="BF335" s="216">
        <f>IF(N335="snížená",J335,0)</f>
        <v>0</v>
      </c>
      <c r="BG335" s="216">
        <f>IF(N335="zákl. přenesená",J335,0)</f>
        <v>0</v>
      </c>
      <c r="BH335" s="216">
        <f>IF(N335="sníž. přenesená",J335,0)</f>
        <v>0</v>
      </c>
      <c r="BI335" s="216">
        <f>IF(N335="nulová",J335,0)</f>
        <v>0</v>
      </c>
      <c r="BJ335" s="19" t="s">
        <v>85</v>
      </c>
      <c r="BK335" s="216">
        <f>ROUND(I335*H335,2)</f>
        <v>0</v>
      </c>
      <c r="BL335" s="19" t="s">
        <v>217</v>
      </c>
      <c r="BM335" s="215" t="s">
        <v>706</v>
      </c>
    </row>
    <row r="336" s="2" customFormat="1">
      <c r="A336" s="40"/>
      <c r="B336" s="41"/>
      <c r="C336" s="42"/>
      <c r="D336" s="217" t="s">
        <v>135</v>
      </c>
      <c r="E336" s="42"/>
      <c r="F336" s="218" t="s">
        <v>707</v>
      </c>
      <c r="G336" s="42"/>
      <c r="H336" s="42"/>
      <c r="I336" s="219"/>
      <c r="J336" s="42"/>
      <c r="K336" s="42"/>
      <c r="L336" s="46"/>
      <c r="M336" s="220"/>
      <c r="N336" s="221"/>
      <c r="O336" s="86"/>
      <c r="P336" s="86"/>
      <c r="Q336" s="86"/>
      <c r="R336" s="86"/>
      <c r="S336" s="86"/>
      <c r="T336" s="87"/>
      <c r="U336" s="40"/>
      <c r="V336" s="40"/>
      <c r="W336" s="40"/>
      <c r="X336" s="40"/>
      <c r="Y336" s="40"/>
      <c r="Z336" s="40"/>
      <c r="AA336" s="40"/>
      <c r="AB336" s="40"/>
      <c r="AC336" s="40"/>
      <c r="AD336" s="40"/>
      <c r="AE336" s="40"/>
      <c r="AT336" s="19" t="s">
        <v>135</v>
      </c>
      <c r="AU336" s="19" t="s">
        <v>87</v>
      </c>
    </row>
    <row r="337" s="13" customFormat="1">
      <c r="A337" s="13"/>
      <c r="B337" s="231"/>
      <c r="C337" s="232"/>
      <c r="D337" s="217" t="s">
        <v>417</v>
      </c>
      <c r="E337" s="233" t="s">
        <v>21</v>
      </c>
      <c r="F337" s="234" t="s">
        <v>708</v>
      </c>
      <c r="G337" s="232"/>
      <c r="H337" s="233" t="s">
        <v>21</v>
      </c>
      <c r="I337" s="235"/>
      <c r="J337" s="232"/>
      <c r="K337" s="232"/>
      <c r="L337" s="236"/>
      <c r="M337" s="237"/>
      <c r="N337" s="238"/>
      <c r="O337" s="238"/>
      <c r="P337" s="238"/>
      <c r="Q337" s="238"/>
      <c r="R337" s="238"/>
      <c r="S337" s="238"/>
      <c r="T337" s="239"/>
      <c r="U337" s="13"/>
      <c r="V337" s="13"/>
      <c r="W337" s="13"/>
      <c r="X337" s="13"/>
      <c r="Y337" s="13"/>
      <c r="Z337" s="13"/>
      <c r="AA337" s="13"/>
      <c r="AB337" s="13"/>
      <c r="AC337" s="13"/>
      <c r="AD337" s="13"/>
      <c r="AE337" s="13"/>
      <c r="AT337" s="240" t="s">
        <v>417</v>
      </c>
      <c r="AU337" s="240" t="s">
        <v>87</v>
      </c>
      <c r="AV337" s="13" t="s">
        <v>85</v>
      </c>
      <c r="AW337" s="13" t="s">
        <v>38</v>
      </c>
      <c r="AX337" s="13" t="s">
        <v>77</v>
      </c>
      <c r="AY337" s="240" t="s">
        <v>129</v>
      </c>
    </row>
    <row r="338" s="14" customFormat="1">
      <c r="A338" s="14"/>
      <c r="B338" s="241"/>
      <c r="C338" s="242"/>
      <c r="D338" s="217" t="s">
        <v>417</v>
      </c>
      <c r="E338" s="243" t="s">
        <v>21</v>
      </c>
      <c r="F338" s="244" t="s">
        <v>702</v>
      </c>
      <c r="G338" s="242"/>
      <c r="H338" s="245">
        <v>2</v>
      </c>
      <c r="I338" s="246"/>
      <c r="J338" s="242"/>
      <c r="K338" s="242"/>
      <c r="L338" s="247"/>
      <c r="M338" s="248"/>
      <c r="N338" s="249"/>
      <c r="O338" s="249"/>
      <c r="P338" s="249"/>
      <c r="Q338" s="249"/>
      <c r="R338" s="249"/>
      <c r="S338" s="249"/>
      <c r="T338" s="250"/>
      <c r="U338" s="14"/>
      <c r="V338" s="14"/>
      <c r="W338" s="14"/>
      <c r="X338" s="14"/>
      <c r="Y338" s="14"/>
      <c r="Z338" s="14"/>
      <c r="AA338" s="14"/>
      <c r="AB338" s="14"/>
      <c r="AC338" s="14"/>
      <c r="AD338" s="14"/>
      <c r="AE338" s="14"/>
      <c r="AT338" s="251" t="s">
        <v>417</v>
      </c>
      <c r="AU338" s="251" t="s">
        <v>87</v>
      </c>
      <c r="AV338" s="14" t="s">
        <v>87</v>
      </c>
      <c r="AW338" s="14" t="s">
        <v>38</v>
      </c>
      <c r="AX338" s="14" t="s">
        <v>77</v>
      </c>
      <c r="AY338" s="251" t="s">
        <v>129</v>
      </c>
    </row>
    <row r="339" s="15" customFormat="1">
      <c r="A339" s="15"/>
      <c r="B339" s="252"/>
      <c r="C339" s="253"/>
      <c r="D339" s="217" t="s">
        <v>417</v>
      </c>
      <c r="E339" s="254" t="s">
        <v>21</v>
      </c>
      <c r="F339" s="255" t="s">
        <v>424</v>
      </c>
      <c r="G339" s="253"/>
      <c r="H339" s="256">
        <v>2</v>
      </c>
      <c r="I339" s="257"/>
      <c r="J339" s="253"/>
      <c r="K339" s="253"/>
      <c r="L339" s="258"/>
      <c r="M339" s="259"/>
      <c r="N339" s="260"/>
      <c r="O339" s="260"/>
      <c r="P339" s="260"/>
      <c r="Q339" s="260"/>
      <c r="R339" s="260"/>
      <c r="S339" s="260"/>
      <c r="T339" s="261"/>
      <c r="U339" s="15"/>
      <c r="V339" s="15"/>
      <c r="W339" s="15"/>
      <c r="X339" s="15"/>
      <c r="Y339" s="15"/>
      <c r="Z339" s="15"/>
      <c r="AA339" s="15"/>
      <c r="AB339" s="15"/>
      <c r="AC339" s="15"/>
      <c r="AD339" s="15"/>
      <c r="AE339" s="15"/>
      <c r="AT339" s="262" t="s">
        <v>417</v>
      </c>
      <c r="AU339" s="262" t="s">
        <v>87</v>
      </c>
      <c r="AV339" s="15" t="s">
        <v>149</v>
      </c>
      <c r="AW339" s="15" t="s">
        <v>38</v>
      </c>
      <c r="AX339" s="15" t="s">
        <v>85</v>
      </c>
      <c r="AY339" s="262" t="s">
        <v>129</v>
      </c>
    </row>
    <row r="340" s="2" customFormat="1" ht="16.5" customHeight="1">
      <c r="A340" s="40"/>
      <c r="B340" s="41"/>
      <c r="C340" s="263" t="s">
        <v>709</v>
      </c>
      <c r="D340" s="263" t="s">
        <v>475</v>
      </c>
      <c r="E340" s="264" t="s">
        <v>710</v>
      </c>
      <c r="F340" s="265" t="s">
        <v>711</v>
      </c>
      <c r="G340" s="266" t="s">
        <v>328</v>
      </c>
      <c r="H340" s="267">
        <v>93.319999999999993</v>
      </c>
      <c r="I340" s="268"/>
      <c r="J340" s="269">
        <f>ROUND(I340*H340,2)</f>
        <v>0</v>
      </c>
      <c r="K340" s="265" t="s">
        <v>21</v>
      </c>
      <c r="L340" s="270"/>
      <c r="M340" s="271" t="s">
        <v>21</v>
      </c>
      <c r="N340" s="272" t="s">
        <v>48</v>
      </c>
      <c r="O340" s="86"/>
      <c r="P340" s="213">
        <f>O340*H340</f>
        <v>0</v>
      </c>
      <c r="Q340" s="213">
        <v>0.001</v>
      </c>
      <c r="R340" s="213">
        <f>Q340*H340</f>
        <v>0.09332</v>
      </c>
      <c r="S340" s="213">
        <v>0</v>
      </c>
      <c r="T340" s="214">
        <f>S340*H340</f>
        <v>0</v>
      </c>
      <c r="U340" s="40"/>
      <c r="V340" s="40"/>
      <c r="W340" s="40"/>
      <c r="X340" s="40"/>
      <c r="Y340" s="40"/>
      <c r="Z340" s="40"/>
      <c r="AA340" s="40"/>
      <c r="AB340" s="40"/>
      <c r="AC340" s="40"/>
      <c r="AD340" s="40"/>
      <c r="AE340" s="40"/>
      <c r="AR340" s="215" t="s">
        <v>628</v>
      </c>
      <c r="AT340" s="215" t="s">
        <v>475</v>
      </c>
      <c r="AU340" s="215" t="s">
        <v>87</v>
      </c>
      <c r="AY340" s="19" t="s">
        <v>129</v>
      </c>
      <c r="BE340" s="216">
        <f>IF(N340="základní",J340,0)</f>
        <v>0</v>
      </c>
      <c r="BF340" s="216">
        <f>IF(N340="snížená",J340,0)</f>
        <v>0</v>
      </c>
      <c r="BG340" s="216">
        <f>IF(N340="zákl. přenesená",J340,0)</f>
        <v>0</v>
      </c>
      <c r="BH340" s="216">
        <f>IF(N340="sníž. přenesená",J340,0)</f>
        <v>0</v>
      </c>
      <c r="BI340" s="216">
        <f>IF(N340="nulová",J340,0)</f>
        <v>0</v>
      </c>
      <c r="BJ340" s="19" t="s">
        <v>85</v>
      </c>
      <c r="BK340" s="216">
        <f>ROUND(I340*H340,2)</f>
        <v>0</v>
      </c>
      <c r="BL340" s="19" t="s">
        <v>217</v>
      </c>
      <c r="BM340" s="215" t="s">
        <v>712</v>
      </c>
    </row>
    <row r="341" s="2" customFormat="1">
      <c r="A341" s="40"/>
      <c r="B341" s="41"/>
      <c r="C341" s="42"/>
      <c r="D341" s="217" t="s">
        <v>135</v>
      </c>
      <c r="E341" s="42"/>
      <c r="F341" s="218" t="s">
        <v>713</v>
      </c>
      <c r="G341" s="42"/>
      <c r="H341" s="42"/>
      <c r="I341" s="219"/>
      <c r="J341" s="42"/>
      <c r="K341" s="42"/>
      <c r="L341" s="46"/>
      <c r="M341" s="220"/>
      <c r="N341" s="221"/>
      <c r="O341" s="86"/>
      <c r="P341" s="86"/>
      <c r="Q341" s="86"/>
      <c r="R341" s="86"/>
      <c r="S341" s="86"/>
      <c r="T341" s="87"/>
      <c r="U341" s="40"/>
      <c r="V341" s="40"/>
      <c r="W341" s="40"/>
      <c r="X341" s="40"/>
      <c r="Y341" s="40"/>
      <c r="Z341" s="40"/>
      <c r="AA341" s="40"/>
      <c r="AB341" s="40"/>
      <c r="AC341" s="40"/>
      <c r="AD341" s="40"/>
      <c r="AE341" s="40"/>
      <c r="AT341" s="19" t="s">
        <v>135</v>
      </c>
      <c r="AU341" s="19" t="s">
        <v>87</v>
      </c>
    </row>
    <row r="342" s="13" customFormat="1">
      <c r="A342" s="13"/>
      <c r="B342" s="231"/>
      <c r="C342" s="232"/>
      <c r="D342" s="217" t="s">
        <v>417</v>
      </c>
      <c r="E342" s="233" t="s">
        <v>21</v>
      </c>
      <c r="F342" s="234" t="s">
        <v>714</v>
      </c>
      <c r="G342" s="232"/>
      <c r="H342" s="233" t="s">
        <v>21</v>
      </c>
      <c r="I342" s="235"/>
      <c r="J342" s="232"/>
      <c r="K342" s="232"/>
      <c r="L342" s="236"/>
      <c r="M342" s="237"/>
      <c r="N342" s="238"/>
      <c r="O342" s="238"/>
      <c r="P342" s="238"/>
      <c r="Q342" s="238"/>
      <c r="R342" s="238"/>
      <c r="S342" s="238"/>
      <c r="T342" s="239"/>
      <c r="U342" s="13"/>
      <c r="V342" s="13"/>
      <c r="W342" s="13"/>
      <c r="X342" s="13"/>
      <c r="Y342" s="13"/>
      <c r="Z342" s="13"/>
      <c r="AA342" s="13"/>
      <c r="AB342" s="13"/>
      <c r="AC342" s="13"/>
      <c r="AD342" s="13"/>
      <c r="AE342" s="13"/>
      <c r="AT342" s="240" t="s">
        <v>417</v>
      </c>
      <c r="AU342" s="240" t="s">
        <v>87</v>
      </c>
      <c r="AV342" s="13" t="s">
        <v>85</v>
      </c>
      <c r="AW342" s="13" t="s">
        <v>38</v>
      </c>
      <c r="AX342" s="13" t="s">
        <v>77</v>
      </c>
      <c r="AY342" s="240" t="s">
        <v>129</v>
      </c>
    </row>
    <row r="343" s="14" customFormat="1">
      <c r="A343" s="14"/>
      <c r="B343" s="241"/>
      <c r="C343" s="242"/>
      <c r="D343" s="217" t="s">
        <v>417</v>
      </c>
      <c r="E343" s="243" t="s">
        <v>21</v>
      </c>
      <c r="F343" s="244" t="s">
        <v>715</v>
      </c>
      <c r="G343" s="242"/>
      <c r="H343" s="245">
        <v>93.319999999999993</v>
      </c>
      <c r="I343" s="246"/>
      <c r="J343" s="242"/>
      <c r="K343" s="242"/>
      <c r="L343" s="247"/>
      <c r="M343" s="248"/>
      <c r="N343" s="249"/>
      <c r="O343" s="249"/>
      <c r="P343" s="249"/>
      <c r="Q343" s="249"/>
      <c r="R343" s="249"/>
      <c r="S343" s="249"/>
      <c r="T343" s="250"/>
      <c r="U343" s="14"/>
      <c r="V343" s="14"/>
      <c r="W343" s="14"/>
      <c r="X343" s="14"/>
      <c r="Y343" s="14"/>
      <c r="Z343" s="14"/>
      <c r="AA343" s="14"/>
      <c r="AB343" s="14"/>
      <c r="AC343" s="14"/>
      <c r="AD343" s="14"/>
      <c r="AE343" s="14"/>
      <c r="AT343" s="251" t="s">
        <v>417</v>
      </c>
      <c r="AU343" s="251" t="s">
        <v>87</v>
      </c>
      <c r="AV343" s="14" t="s">
        <v>87</v>
      </c>
      <c r="AW343" s="14" t="s">
        <v>38</v>
      </c>
      <c r="AX343" s="14" t="s">
        <v>77</v>
      </c>
      <c r="AY343" s="251" t="s">
        <v>129</v>
      </c>
    </row>
    <row r="344" s="15" customFormat="1">
      <c r="A344" s="15"/>
      <c r="B344" s="252"/>
      <c r="C344" s="253"/>
      <c r="D344" s="217" t="s">
        <v>417</v>
      </c>
      <c r="E344" s="254" t="s">
        <v>21</v>
      </c>
      <c r="F344" s="255" t="s">
        <v>424</v>
      </c>
      <c r="G344" s="253"/>
      <c r="H344" s="256">
        <v>93.319999999999993</v>
      </c>
      <c r="I344" s="257"/>
      <c r="J344" s="253"/>
      <c r="K344" s="253"/>
      <c r="L344" s="258"/>
      <c r="M344" s="259"/>
      <c r="N344" s="260"/>
      <c r="O344" s="260"/>
      <c r="P344" s="260"/>
      <c r="Q344" s="260"/>
      <c r="R344" s="260"/>
      <c r="S344" s="260"/>
      <c r="T344" s="261"/>
      <c r="U344" s="15"/>
      <c r="V344" s="15"/>
      <c r="W344" s="15"/>
      <c r="X344" s="15"/>
      <c r="Y344" s="15"/>
      <c r="Z344" s="15"/>
      <c r="AA344" s="15"/>
      <c r="AB344" s="15"/>
      <c r="AC344" s="15"/>
      <c r="AD344" s="15"/>
      <c r="AE344" s="15"/>
      <c r="AT344" s="262" t="s">
        <v>417</v>
      </c>
      <c r="AU344" s="262" t="s">
        <v>87</v>
      </c>
      <c r="AV344" s="15" t="s">
        <v>149</v>
      </c>
      <c r="AW344" s="15" t="s">
        <v>38</v>
      </c>
      <c r="AX344" s="15" t="s">
        <v>85</v>
      </c>
      <c r="AY344" s="262" t="s">
        <v>129</v>
      </c>
    </row>
    <row r="345" s="2" customFormat="1" ht="16.5" customHeight="1">
      <c r="A345" s="40"/>
      <c r="B345" s="41"/>
      <c r="C345" s="204" t="s">
        <v>716</v>
      </c>
      <c r="D345" s="204" t="s">
        <v>130</v>
      </c>
      <c r="E345" s="205" t="s">
        <v>717</v>
      </c>
      <c r="F345" s="206" t="s">
        <v>718</v>
      </c>
      <c r="G345" s="207" t="s">
        <v>328</v>
      </c>
      <c r="H345" s="208">
        <v>462.07999999999998</v>
      </c>
      <c r="I345" s="209"/>
      <c r="J345" s="210">
        <f>ROUND(I345*H345,2)</f>
        <v>0</v>
      </c>
      <c r="K345" s="206" t="s">
        <v>434</v>
      </c>
      <c r="L345" s="46"/>
      <c r="M345" s="211" t="s">
        <v>21</v>
      </c>
      <c r="N345" s="212" t="s">
        <v>48</v>
      </c>
      <c r="O345" s="86"/>
      <c r="P345" s="213">
        <f>O345*H345</f>
        <v>0</v>
      </c>
      <c r="Q345" s="213">
        <v>5.0000000000000002E-05</v>
      </c>
      <c r="R345" s="213">
        <f>Q345*H345</f>
        <v>0.023104</v>
      </c>
      <c r="S345" s="213">
        <v>0</v>
      </c>
      <c r="T345" s="214">
        <f>S345*H345</f>
        <v>0</v>
      </c>
      <c r="U345" s="40"/>
      <c r="V345" s="40"/>
      <c r="W345" s="40"/>
      <c r="X345" s="40"/>
      <c r="Y345" s="40"/>
      <c r="Z345" s="40"/>
      <c r="AA345" s="40"/>
      <c r="AB345" s="40"/>
      <c r="AC345" s="40"/>
      <c r="AD345" s="40"/>
      <c r="AE345" s="40"/>
      <c r="AR345" s="215" t="s">
        <v>217</v>
      </c>
      <c r="AT345" s="215" t="s">
        <v>130</v>
      </c>
      <c r="AU345" s="215" t="s">
        <v>87</v>
      </c>
      <c r="AY345" s="19" t="s">
        <v>129</v>
      </c>
      <c r="BE345" s="216">
        <f>IF(N345="základní",J345,0)</f>
        <v>0</v>
      </c>
      <c r="BF345" s="216">
        <f>IF(N345="snížená",J345,0)</f>
        <v>0</v>
      </c>
      <c r="BG345" s="216">
        <f>IF(N345="zákl. přenesená",J345,0)</f>
        <v>0</v>
      </c>
      <c r="BH345" s="216">
        <f>IF(N345="sníž. přenesená",J345,0)</f>
        <v>0</v>
      </c>
      <c r="BI345" s="216">
        <f>IF(N345="nulová",J345,0)</f>
        <v>0</v>
      </c>
      <c r="BJ345" s="19" t="s">
        <v>85</v>
      </c>
      <c r="BK345" s="216">
        <f>ROUND(I345*H345,2)</f>
        <v>0</v>
      </c>
      <c r="BL345" s="19" t="s">
        <v>217</v>
      </c>
      <c r="BM345" s="215" t="s">
        <v>719</v>
      </c>
    </row>
    <row r="346" s="2" customFormat="1">
      <c r="A346" s="40"/>
      <c r="B346" s="41"/>
      <c r="C346" s="42"/>
      <c r="D346" s="217" t="s">
        <v>135</v>
      </c>
      <c r="E346" s="42"/>
      <c r="F346" s="218" t="s">
        <v>720</v>
      </c>
      <c r="G346" s="42"/>
      <c r="H346" s="42"/>
      <c r="I346" s="219"/>
      <c r="J346" s="42"/>
      <c r="K346" s="42"/>
      <c r="L346" s="46"/>
      <c r="M346" s="220"/>
      <c r="N346" s="221"/>
      <c r="O346" s="86"/>
      <c r="P346" s="86"/>
      <c r="Q346" s="86"/>
      <c r="R346" s="86"/>
      <c r="S346" s="86"/>
      <c r="T346" s="87"/>
      <c r="U346" s="40"/>
      <c r="V346" s="40"/>
      <c r="W346" s="40"/>
      <c r="X346" s="40"/>
      <c r="Y346" s="40"/>
      <c r="Z346" s="40"/>
      <c r="AA346" s="40"/>
      <c r="AB346" s="40"/>
      <c r="AC346" s="40"/>
      <c r="AD346" s="40"/>
      <c r="AE346" s="40"/>
      <c r="AT346" s="19" t="s">
        <v>135</v>
      </c>
      <c r="AU346" s="19" t="s">
        <v>87</v>
      </c>
    </row>
    <row r="347" s="2" customFormat="1">
      <c r="A347" s="40"/>
      <c r="B347" s="41"/>
      <c r="C347" s="42"/>
      <c r="D347" s="217" t="s">
        <v>415</v>
      </c>
      <c r="E347" s="42"/>
      <c r="F347" s="222" t="s">
        <v>721</v>
      </c>
      <c r="G347" s="42"/>
      <c r="H347" s="42"/>
      <c r="I347" s="219"/>
      <c r="J347" s="42"/>
      <c r="K347" s="42"/>
      <c r="L347" s="46"/>
      <c r="M347" s="220"/>
      <c r="N347" s="221"/>
      <c r="O347" s="86"/>
      <c r="P347" s="86"/>
      <c r="Q347" s="86"/>
      <c r="R347" s="86"/>
      <c r="S347" s="86"/>
      <c r="T347" s="87"/>
      <c r="U347" s="40"/>
      <c r="V347" s="40"/>
      <c r="W347" s="40"/>
      <c r="X347" s="40"/>
      <c r="Y347" s="40"/>
      <c r="Z347" s="40"/>
      <c r="AA347" s="40"/>
      <c r="AB347" s="40"/>
      <c r="AC347" s="40"/>
      <c r="AD347" s="40"/>
      <c r="AE347" s="40"/>
      <c r="AT347" s="19" t="s">
        <v>415</v>
      </c>
      <c r="AU347" s="19" t="s">
        <v>87</v>
      </c>
    </row>
    <row r="348" s="14" customFormat="1">
      <c r="A348" s="14"/>
      <c r="B348" s="241"/>
      <c r="C348" s="242"/>
      <c r="D348" s="217" t="s">
        <v>417</v>
      </c>
      <c r="E348" s="243" t="s">
        <v>21</v>
      </c>
      <c r="F348" s="244" t="s">
        <v>326</v>
      </c>
      <c r="G348" s="242"/>
      <c r="H348" s="245">
        <v>462.07999999999998</v>
      </c>
      <c r="I348" s="246"/>
      <c r="J348" s="242"/>
      <c r="K348" s="242"/>
      <c r="L348" s="247"/>
      <c r="M348" s="248"/>
      <c r="N348" s="249"/>
      <c r="O348" s="249"/>
      <c r="P348" s="249"/>
      <c r="Q348" s="249"/>
      <c r="R348" s="249"/>
      <c r="S348" s="249"/>
      <c r="T348" s="250"/>
      <c r="U348" s="14"/>
      <c r="V348" s="14"/>
      <c r="W348" s="14"/>
      <c r="X348" s="14"/>
      <c r="Y348" s="14"/>
      <c r="Z348" s="14"/>
      <c r="AA348" s="14"/>
      <c r="AB348" s="14"/>
      <c r="AC348" s="14"/>
      <c r="AD348" s="14"/>
      <c r="AE348" s="14"/>
      <c r="AT348" s="251" t="s">
        <v>417</v>
      </c>
      <c r="AU348" s="251" t="s">
        <v>87</v>
      </c>
      <c r="AV348" s="14" t="s">
        <v>87</v>
      </c>
      <c r="AW348" s="14" t="s">
        <v>38</v>
      </c>
      <c r="AX348" s="14" t="s">
        <v>85</v>
      </c>
      <c r="AY348" s="251" t="s">
        <v>129</v>
      </c>
    </row>
    <row r="349" s="2" customFormat="1" ht="16.5" customHeight="1">
      <c r="A349" s="40"/>
      <c r="B349" s="41"/>
      <c r="C349" s="263" t="s">
        <v>722</v>
      </c>
      <c r="D349" s="263" t="s">
        <v>475</v>
      </c>
      <c r="E349" s="264" t="s">
        <v>723</v>
      </c>
      <c r="F349" s="265" t="s">
        <v>724</v>
      </c>
      <c r="G349" s="266" t="s">
        <v>328</v>
      </c>
      <c r="H349" s="267">
        <v>462.07999999999998</v>
      </c>
      <c r="I349" s="268"/>
      <c r="J349" s="269">
        <f>ROUND(I349*H349,2)</f>
        <v>0</v>
      </c>
      <c r="K349" s="265" t="s">
        <v>21</v>
      </c>
      <c r="L349" s="270"/>
      <c r="M349" s="271" t="s">
        <v>21</v>
      </c>
      <c r="N349" s="272" t="s">
        <v>48</v>
      </c>
      <c r="O349" s="86"/>
      <c r="P349" s="213">
        <f>O349*H349</f>
        <v>0</v>
      </c>
      <c r="Q349" s="213">
        <v>0.001</v>
      </c>
      <c r="R349" s="213">
        <f>Q349*H349</f>
        <v>0.46207999999999999</v>
      </c>
      <c r="S349" s="213">
        <v>0</v>
      </c>
      <c r="T349" s="214">
        <f>S349*H349</f>
        <v>0</v>
      </c>
      <c r="U349" s="40"/>
      <c r="V349" s="40"/>
      <c r="W349" s="40"/>
      <c r="X349" s="40"/>
      <c r="Y349" s="40"/>
      <c r="Z349" s="40"/>
      <c r="AA349" s="40"/>
      <c r="AB349" s="40"/>
      <c r="AC349" s="40"/>
      <c r="AD349" s="40"/>
      <c r="AE349" s="40"/>
      <c r="AR349" s="215" t="s">
        <v>628</v>
      </c>
      <c r="AT349" s="215" t="s">
        <v>475</v>
      </c>
      <c r="AU349" s="215" t="s">
        <v>87</v>
      </c>
      <c r="AY349" s="19" t="s">
        <v>129</v>
      </c>
      <c r="BE349" s="216">
        <f>IF(N349="základní",J349,0)</f>
        <v>0</v>
      </c>
      <c r="BF349" s="216">
        <f>IF(N349="snížená",J349,0)</f>
        <v>0</v>
      </c>
      <c r="BG349" s="216">
        <f>IF(N349="zákl. přenesená",J349,0)</f>
        <v>0</v>
      </c>
      <c r="BH349" s="216">
        <f>IF(N349="sníž. přenesená",J349,0)</f>
        <v>0</v>
      </c>
      <c r="BI349" s="216">
        <f>IF(N349="nulová",J349,0)</f>
        <v>0</v>
      </c>
      <c r="BJ349" s="19" t="s">
        <v>85</v>
      </c>
      <c r="BK349" s="216">
        <f>ROUND(I349*H349,2)</f>
        <v>0</v>
      </c>
      <c r="BL349" s="19" t="s">
        <v>217</v>
      </c>
      <c r="BM349" s="215" t="s">
        <v>725</v>
      </c>
    </row>
    <row r="350" s="2" customFormat="1">
      <c r="A350" s="40"/>
      <c r="B350" s="41"/>
      <c r="C350" s="42"/>
      <c r="D350" s="217" t="s">
        <v>135</v>
      </c>
      <c r="E350" s="42"/>
      <c r="F350" s="218" t="s">
        <v>724</v>
      </c>
      <c r="G350" s="42"/>
      <c r="H350" s="42"/>
      <c r="I350" s="219"/>
      <c r="J350" s="42"/>
      <c r="K350" s="42"/>
      <c r="L350" s="46"/>
      <c r="M350" s="220"/>
      <c r="N350" s="221"/>
      <c r="O350" s="86"/>
      <c r="P350" s="86"/>
      <c r="Q350" s="86"/>
      <c r="R350" s="86"/>
      <c r="S350" s="86"/>
      <c r="T350" s="87"/>
      <c r="U350" s="40"/>
      <c r="V350" s="40"/>
      <c r="W350" s="40"/>
      <c r="X350" s="40"/>
      <c r="Y350" s="40"/>
      <c r="Z350" s="40"/>
      <c r="AA350" s="40"/>
      <c r="AB350" s="40"/>
      <c r="AC350" s="40"/>
      <c r="AD350" s="40"/>
      <c r="AE350" s="40"/>
      <c r="AT350" s="19" t="s">
        <v>135</v>
      </c>
      <c r="AU350" s="19" t="s">
        <v>87</v>
      </c>
    </row>
    <row r="351" s="2" customFormat="1">
      <c r="A351" s="40"/>
      <c r="B351" s="41"/>
      <c r="C351" s="42"/>
      <c r="D351" s="217" t="s">
        <v>137</v>
      </c>
      <c r="E351" s="42"/>
      <c r="F351" s="222" t="s">
        <v>726</v>
      </c>
      <c r="G351" s="42"/>
      <c r="H351" s="42"/>
      <c r="I351" s="219"/>
      <c r="J351" s="42"/>
      <c r="K351" s="42"/>
      <c r="L351" s="46"/>
      <c r="M351" s="220"/>
      <c r="N351" s="221"/>
      <c r="O351" s="86"/>
      <c r="P351" s="86"/>
      <c r="Q351" s="86"/>
      <c r="R351" s="86"/>
      <c r="S351" s="86"/>
      <c r="T351" s="87"/>
      <c r="U351" s="40"/>
      <c r="V351" s="40"/>
      <c r="W351" s="40"/>
      <c r="X351" s="40"/>
      <c r="Y351" s="40"/>
      <c r="Z351" s="40"/>
      <c r="AA351" s="40"/>
      <c r="AB351" s="40"/>
      <c r="AC351" s="40"/>
      <c r="AD351" s="40"/>
      <c r="AE351" s="40"/>
      <c r="AT351" s="19" t="s">
        <v>137</v>
      </c>
      <c r="AU351" s="19" t="s">
        <v>87</v>
      </c>
    </row>
    <row r="352" s="13" customFormat="1">
      <c r="A352" s="13"/>
      <c r="B352" s="231"/>
      <c r="C352" s="232"/>
      <c r="D352" s="217" t="s">
        <v>417</v>
      </c>
      <c r="E352" s="233" t="s">
        <v>21</v>
      </c>
      <c r="F352" s="234" t="s">
        <v>727</v>
      </c>
      <c r="G352" s="232"/>
      <c r="H352" s="233" t="s">
        <v>21</v>
      </c>
      <c r="I352" s="235"/>
      <c r="J352" s="232"/>
      <c r="K352" s="232"/>
      <c r="L352" s="236"/>
      <c r="M352" s="237"/>
      <c r="N352" s="238"/>
      <c r="O352" s="238"/>
      <c r="P352" s="238"/>
      <c r="Q352" s="238"/>
      <c r="R352" s="238"/>
      <c r="S352" s="238"/>
      <c r="T352" s="239"/>
      <c r="U352" s="13"/>
      <c r="V352" s="13"/>
      <c r="W352" s="13"/>
      <c r="X352" s="13"/>
      <c r="Y352" s="13"/>
      <c r="Z352" s="13"/>
      <c r="AA352" s="13"/>
      <c r="AB352" s="13"/>
      <c r="AC352" s="13"/>
      <c r="AD352" s="13"/>
      <c r="AE352" s="13"/>
      <c r="AT352" s="240" t="s">
        <v>417</v>
      </c>
      <c r="AU352" s="240" t="s">
        <v>87</v>
      </c>
      <c r="AV352" s="13" t="s">
        <v>85</v>
      </c>
      <c r="AW352" s="13" t="s">
        <v>38</v>
      </c>
      <c r="AX352" s="13" t="s">
        <v>77</v>
      </c>
      <c r="AY352" s="240" t="s">
        <v>129</v>
      </c>
    </row>
    <row r="353" s="14" customFormat="1">
      <c r="A353" s="14"/>
      <c r="B353" s="241"/>
      <c r="C353" s="242"/>
      <c r="D353" s="217" t="s">
        <v>417</v>
      </c>
      <c r="E353" s="243" t="s">
        <v>21</v>
      </c>
      <c r="F353" s="244" t="s">
        <v>728</v>
      </c>
      <c r="G353" s="242"/>
      <c r="H353" s="245">
        <v>462.07999999999998</v>
      </c>
      <c r="I353" s="246"/>
      <c r="J353" s="242"/>
      <c r="K353" s="242"/>
      <c r="L353" s="247"/>
      <c r="M353" s="248"/>
      <c r="N353" s="249"/>
      <c r="O353" s="249"/>
      <c r="P353" s="249"/>
      <c r="Q353" s="249"/>
      <c r="R353" s="249"/>
      <c r="S353" s="249"/>
      <c r="T353" s="250"/>
      <c r="U353" s="14"/>
      <c r="V353" s="14"/>
      <c r="W353" s="14"/>
      <c r="X353" s="14"/>
      <c r="Y353" s="14"/>
      <c r="Z353" s="14"/>
      <c r="AA353" s="14"/>
      <c r="AB353" s="14"/>
      <c r="AC353" s="14"/>
      <c r="AD353" s="14"/>
      <c r="AE353" s="14"/>
      <c r="AT353" s="251" t="s">
        <v>417</v>
      </c>
      <c r="AU353" s="251" t="s">
        <v>87</v>
      </c>
      <c r="AV353" s="14" t="s">
        <v>87</v>
      </c>
      <c r="AW353" s="14" t="s">
        <v>38</v>
      </c>
      <c r="AX353" s="14" t="s">
        <v>77</v>
      </c>
      <c r="AY353" s="251" t="s">
        <v>129</v>
      </c>
    </row>
    <row r="354" s="15" customFormat="1">
      <c r="A354" s="15"/>
      <c r="B354" s="252"/>
      <c r="C354" s="253"/>
      <c r="D354" s="217" t="s">
        <v>417</v>
      </c>
      <c r="E354" s="254" t="s">
        <v>326</v>
      </c>
      <c r="F354" s="255" t="s">
        <v>424</v>
      </c>
      <c r="G354" s="253"/>
      <c r="H354" s="256">
        <v>462.07999999999998</v>
      </c>
      <c r="I354" s="257"/>
      <c r="J354" s="253"/>
      <c r="K354" s="253"/>
      <c r="L354" s="258"/>
      <c r="M354" s="259"/>
      <c r="N354" s="260"/>
      <c r="O354" s="260"/>
      <c r="P354" s="260"/>
      <c r="Q354" s="260"/>
      <c r="R354" s="260"/>
      <c r="S354" s="260"/>
      <c r="T354" s="261"/>
      <c r="U354" s="15"/>
      <c r="V354" s="15"/>
      <c r="W354" s="15"/>
      <c r="X354" s="15"/>
      <c r="Y354" s="15"/>
      <c r="Z354" s="15"/>
      <c r="AA354" s="15"/>
      <c r="AB354" s="15"/>
      <c r="AC354" s="15"/>
      <c r="AD354" s="15"/>
      <c r="AE354" s="15"/>
      <c r="AT354" s="262" t="s">
        <v>417</v>
      </c>
      <c r="AU354" s="262" t="s">
        <v>87</v>
      </c>
      <c r="AV354" s="15" t="s">
        <v>149</v>
      </c>
      <c r="AW354" s="15" t="s">
        <v>38</v>
      </c>
      <c r="AX354" s="15" t="s">
        <v>85</v>
      </c>
      <c r="AY354" s="262" t="s">
        <v>129</v>
      </c>
    </row>
    <row r="355" s="2" customFormat="1" ht="16.5" customHeight="1">
      <c r="A355" s="40"/>
      <c r="B355" s="41"/>
      <c r="C355" s="204" t="s">
        <v>729</v>
      </c>
      <c r="D355" s="204" t="s">
        <v>130</v>
      </c>
      <c r="E355" s="205" t="s">
        <v>730</v>
      </c>
      <c r="F355" s="206" t="s">
        <v>731</v>
      </c>
      <c r="G355" s="207" t="s">
        <v>328</v>
      </c>
      <c r="H355" s="208">
        <v>1400.96</v>
      </c>
      <c r="I355" s="209"/>
      <c r="J355" s="210">
        <f>ROUND(I355*H355,2)</f>
        <v>0</v>
      </c>
      <c r="K355" s="206" t="s">
        <v>434</v>
      </c>
      <c r="L355" s="46"/>
      <c r="M355" s="211" t="s">
        <v>21</v>
      </c>
      <c r="N355" s="212" t="s">
        <v>48</v>
      </c>
      <c r="O355" s="86"/>
      <c r="P355" s="213">
        <f>O355*H355</f>
        <v>0</v>
      </c>
      <c r="Q355" s="213">
        <v>5.0000000000000002E-05</v>
      </c>
      <c r="R355" s="213">
        <f>Q355*H355</f>
        <v>0.070047999999999999</v>
      </c>
      <c r="S355" s="213">
        <v>0</v>
      </c>
      <c r="T355" s="214">
        <f>S355*H355</f>
        <v>0</v>
      </c>
      <c r="U355" s="40"/>
      <c r="V355" s="40"/>
      <c r="W355" s="40"/>
      <c r="X355" s="40"/>
      <c r="Y355" s="40"/>
      <c r="Z355" s="40"/>
      <c r="AA355" s="40"/>
      <c r="AB355" s="40"/>
      <c r="AC355" s="40"/>
      <c r="AD355" s="40"/>
      <c r="AE355" s="40"/>
      <c r="AR355" s="215" t="s">
        <v>217</v>
      </c>
      <c r="AT355" s="215" t="s">
        <v>130</v>
      </c>
      <c r="AU355" s="215" t="s">
        <v>87</v>
      </c>
      <c r="AY355" s="19" t="s">
        <v>129</v>
      </c>
      <c r="BE355" s="216">
        <f>IF(N355="základní",J355,0)</f>
        <v>0</v>
      </c>
      <c r="BF355" s="216">
        <f>IF(N355="snížená",J355,0)</f>
        <v>0</v>
      </c>
      <c r="BG355" s="216">
        <f>IF(N355="zákl. přenesená",J355,0)</f>
        <v>0</v>
      </c>
      <c r="BH355" s="216">
        <f>IF(N355="sníž. přenesená",J355,0)</f>
        <v>0</v>
      </c>
      <c r="BI355" s="216">
        <f>IF(N355="nulová",J355,0)</f>
        <v>0</v>
      </c>
      <c r="BJ355" s="19" t="s">
        <v>85</v>
      </c>
      <c r="BK355" s="216">
        <f>ROUND(I355*H355,2)</f>
        <v>0</v>
      </c>
      <c r="BL355" s="19" t="s">
        <v>217</v>
      </c>
      <c r="BM355" s="215" t="s">
        <v>732</v>
      </c>
    </row>
    <row r="356" s="2" customFormat="1">
      <c r="A356" s="40"/>
      <c r="B356" s="41"/>
      <c r="C356" s="42"/>
      <c r="D356" s="217" t="s">
        <v>135</v>
      </c>
      <c r="E356" s="42"/>
      <c r="F356" s="218" t="s">
        <v>733</v>
      </c>
      <c r="G356" s="42"/>
      <c r="H356" s="42"/>
      <c r="I356" s="219"/>
      <c r="J356" s="42"/>
      <c r="K356" s="42"/>
      <c r="L356" s="46"/>
      <c r="M356" s="220"/>
      <c r="N356" s="221"/>
      <c r="O356" s="86"/>
      <c r="P356" s="86"/>
      <c r="Q356" s="86"/>
      <c r="R356" s="86"/>
      <c r="S356" s="86"/>
      <c r="T356" s="87"/>
      <c r="U356" s="40"/>
      <c r="V356" s="40"/>
      <c r="W356" s="40"/>
      <c r="X356" s="40"/>
      <c r="Y356" s="40"/>
      <c r="Z356" s="40"/>
      <c r="AA356" s="40"/>
      <c r="AB356" s="40"/>
      <c r="AC356" s="40"/>
      <c r="AD356" s="40"/>
      <c r="AE356" s="40"/>
      <c r="AT356" s="19" t="s">
        <v>135</v>
      </c>
      <c r="AU356" s="19" t="s">
        <v>87</v>
      </c>
    </row>
    <row r="357" s="2" customFormat="1">
      <c r="A357" s="40"/>
      <c r="B357" s="41"/>
      <c r="C357" s="42"/>
      <c r="D357" s="217" t="s">
        <v>415</v>
      </c>
      <c r="E357" s="42"/>
      <c r="F357" s="222" t="s">
        <v>721</v>
      </c>
      <c r="G357" s="42"/>
      <c r="H357" s="42"/>
      <c r="I357" s="219"/>
      <c r="J357" s="42"/>
      <c r="K357" s="42"/>
      <c r="L357" s="46"/>
      <c r="M357" s="220"/>
      <c r="N357" s="221"/>
      <c r="O357" s="86"/>
      <c r="P357" s="86"/>
      <c r="Q357" s="86"/>
      <c r="R357" s="86"/>
      <c r="S357" s="86"/>
      <c r="T357" s="87"/>
      <c r="U357" s="40"/>
      <c r="V357" s="40"/>
      <c r="W357" s="40"/>
      <c r="X357" s="40"/>
      <c r="Y357" s="40"/>
      <c r="Z357" s="40"/>
      <c r="AA357" s="40"/>
      <c r="AB357" s="40"/>
      <c r="AC357" s="40"/>
      <c r="AD357" s="40"/>
      <c r="AE357" s="40"/>
      <c r="AT357" s="19" t="s">
        <v>415</v>
      </c>
      <c r="AU357" s="19" t="s">
        <v>87</v>
      </c>
    </row>
    <row r="358" s="14" customFormat="1">
      <c r="A358" s="14"/>
      <c r="B358" s="241"/>
      <c r="C358" s="242"/>
      <c r="D358" s="217" t="s">
        <v>417</v>
      </c>
      <c r="E358" s="243" t="s">
        <v>21</v>
      </c>
      <c r="F358" s="244" t="s">
        <v>354</v>
      </c>
      <c r="G358" s="242"/>
      <c r="H358" s="245">
        <v>228.03999999999999</v>
      </c>
      <c r="I358" s="246"/>
      <c r="J358" s="242"/>
      <c r="K358" s="242"/>
      <c r="L358" s="247"/>
      <c r="M358" s="248"/>
      <c r="N358" s="249"/>
      <c r="O358" s="249"/>
      <c r="P358" s="249"/>
      <c r="Q358" s="249"/>
      <c r="R358" s="249"/>
      <c r="S358" s="249"/>
      <c r="T358" s="250"/>
      <c r="U358" s="14"/>
      <c r="V358" s="14"/>
      <c r="W358" s="14"/>
      <c r="X358" s="14"/>
      <c r="Y358" s="14"/>
      <c r="Z358" s="14"/>
      <c r="AA358" s="14"/>
      <c r="AB358" s="14"/>
      <c r="AC358" s="14"/>
      <c r="AD358" s="14"/>
      <c r="AE358" s="14"/>
      <c r="AT358" s="251" t="s">
        <v>417</v>
      </c>
      <c r="AU358" s="251" t="s">
        <v>87</v>
      </c>
      <c r="AV358" s="14" t="s">
        <v>87</v>
      </c>
      <c r="AW358" s="14" t="s">
        <v>38</v>
      </c>
      <c r="AX358" s="14" t="s">
        <v>77</v>
      </c>
      <c r="AY358" s="251" t="s">
        <v>129</v>
      </c>
    </row>
    <row r="359" s="14" customFormat="1">
      <c r="A359" s="14"/>
      <c r="B359" s="241"/>
      <c r="C359" s="242"/>
      <c r="D359" s="217" t="s">
        <v>417</v>
      </c>
      <c r="E359" s="243" t="s">
        <v>21</v>
      </c>
      <c r="F359" s="244" t="s">
        <v>335</v>
      </c>
      <c r="G359" s="242"/>
      <c r="H359" s="245">
        <v>281.45999999999998</v>
      </c>
      <c r="I359" s="246"/>
      <c r="J359" s="242"/>
      <c r="K359" s="242"/>
      <c r="L359" s="247"/>
      <c r="M359" s="248"/>
      <c r="N359" s="249"/>
      <c r="O359" s="249"/>
      <c r="P359" s="249"/>
      <c r="Q359" s="249"/>
      <c r="R359" s="249"/>
      <c r="S359" s="249"/>
      <c r="T359" s="250"/>
      <c r="U359" s="14"/>
      <c r="V359" s="14"/>
      <c r="W359" s="14"/>
      <c r="X359" s="14"/>
      <c r="Y359" s="14"/>
      <c r="Z359" s="14"/>
      <c r="AA359" s="14"/>
      <c r="AB359" s="14"/>
      <c r="AC359" s="14"/>
      <c r="AD359" s="14"/>
      <c r="AE359" s="14"/>
      <c r="AT359" s="251" t="s">
        <v>417</v>
      </c>
      <c r="AU359" s="251" t="s">
        <v>87</v>
      </c>
      <c r="AV359" s="14" t="s">
        <v>87</v>
      </c>
      <c r="AW359" s="14" t="s">
        <v>38</v>
      </c>
      <c r="AX359" s="14" t="s">
        <v>77</v>
      </c>
      <c r="AY359" s="251" t="s">
        <v>129</v>
      </c>
    </row>
    <row r="360" s="14" customFormat="1">
      <c r="A360" s="14"/>
      <c r="B360" s="241"/>
      <c r="C360" s="242"/>
      <c r="D360" s="217" t="s">
        <v>417</v>
      </c>
      <c r="E360" s="243" t="s">
        <v>21</v>
      </c>
      <c r="F360" s="244" t="s">
        <v>338</v>
      </c>
      <c r="G360" s="242"/>
      <c r="H360" s="245">
        <v>126.74</v>
      </c>
      <c r="I360" s="246"/>
      <c r="J360" s="242"/>
      <c r="K360" s="242"/>
      <c r="L360" s="247"/>
      <c r="M360" s="248"/>
      <c r="N360" s="249"/>
      <c r="O360" s="249"/>
      <c r="P360" s="249"/>
      <c r="Q360" s="249"/>
      <c r="R360" s="249"/>
      <c r="S360" s="249"/>
      <c r="T360" s="250"/>
      <c r="U360" s="14"/>
      <c r="V360" s="14"/>
      <c r="W360" s="14"/>
      <c r="X360" s="14"/>
      <c r="Y360" s="14"/>
      <c r="Z360" s="14"/>
      <c r="AA360" s="14"/>
      <c r="AB360" s="14"/>
      <c r="AC360" s="14"/>
      <c r="AD360" s="14"/>
      <c r="AE360" s="14"/>
      <c r="AT360" s="251" t="s">
        <v>417</v>
      </c>
      <c r="AU360" s="251" t="s">
        <v>87</v>
      </c>
      <c r="AV360" s="14" t="s">
        <v>87</v>
      </c>
      <c r="AW360" s="14" t="s">
        <v>38</v>
      </c>
      <c r="AX360" s="14" t="s">
        <v>77</v>
      </c>
      <c r="AY360" s="251" t="s">
        <v>129</v>
      </c>
    </row>
    <row r="361" s="14" customFormat="1">
      <c r="A361" s="14"/>
      <c r="B361" s="241"/>
      <c r="C361" s="242"/>
      <c r="D361" s="217" t="s">
        <v>417</v>
      </c>
      <c r="E361" s="243" t="s">
        <v>21</v>
      </c>
      <c r="F361" s="244" t="s">
        <v>387</v>
      </c>
      <c r="G361" s="242"/>
      <c r="H361" s="245">
        <v>764.72000000000003</v>
      </c>
      <c r="I361" s="246"/>
      <c r="J361" s="242"/>
      <c r="K361" s="242"/>
      <c r="L361" s="247"/>
      <c r="M361" s="248"/>
      <c r="N361" s="249"/>
      <c r="O361" s="249"/>
      <c r="P361" s="249"/>
      <c r="Q361" s="249"/>
      <c r="R361" s="249"/>
      <c r="S361" s="249"/>
      <c r="T361" s="250"/>
      <c r="U361" s="14"/>
      <c r="V361" s="14"/>
      <c r="W361" s="14"/>
      <c r="X361" s="14"/>
      <c r="Y361" s="14"/>
      <c r="Z361" s="14"/>
      <c r="AA361" s="14"/>
      <c r="AB361" s="14"/>
      <c r="AC361" s="14"/>
      <c r="AD361" s="14"/>
      <c r="AE361" s="14"/>
      <c r="AT361" s="251" t="s">
        <v>417</v>
      </c>
      <c r="AU361" s="251" t="s">
        <v>87</v>
      </c>
      <c r="AV361" s="14" t="s">
        <v>87</v>
      </c>
      <c r="AW361" s="14" t="s">
        <v>38</v>
      </c>
      <c r="AX361" s="14" t="s">
        <v>77</v>
      </c>
      <c r="AY361" s="251" t="s">
        <v>129</v>
      </c>
    </row>
    <row r="362" s="15" customFormat="1">
      <c r="A362" s="15"/>
      <c r="B362" s="252"/>
      <c r="C362" s="253"/>
      <c r="D362" s="217" t="s">
        <v>417</v>
      </c>
      <c r="E362" s="254" t="s">
        <v>21</v>
      </c>
      <c r="F362" s="255" t="s">
        <v>424</v>
      </c>
      <c r="G362" s="253"/>
      <c r="H362" s="256">
        <v>1400.96</v>
      </c>
      <c r="I362" s="257"/>
      <c r="J362" s="253"/>
      <c r="K362" s="253"/>
      <c r="L362" s="258"/>
      <c r="M362" s="259"/>
      <c r="N362" s="260"/>
      <c r="O362" s="260"/>
      <c r="P362" s="260"/>
      <c r="Q362" s="260"/>
      <c r="R362" s="260"/>
      <c r="S362" s="260"/>
      <c r="T362" s="261"/>
      <c r="U362" s="15"/>
      <c r="V362" s="15"/>
      <c r="W362" s="15"/>
      <c r="X362" s="15"/>
      <c r="Y362" s="15"/>
      <c r="Z362" s="15"/>
      <c r="AA362" s="15"/>
      <c r="AB362" s="15"/>
      <c r="AC362" s="15"/>
      <c r="AD362" s="15"/>
      <c r="AE362" s="15"/>
      <c r="AT362" s="262" t="s">
        <v>417</v>
      </c>
      <c r="AU362" s="262" t="s">
        <v>87</v>
      </c>
      <c r="AV362" s="15" t="s">
        <v>149</v>
      </c>
      <c r="AW362" s="15" t="s">
        <v>38</v>
      </c>
      <c r="AX362" s="15" t="s">
        <v>85</v>
      </c>
      <c r="AY362" s="262" t="s">
        <v>129</v>
      </c>
    </row>
    <row r="363" s="2" customFormat="1" ht="16.5" customHeight="1">
      <c r="A363" s="40"/>
      <c r="B363" s="41"/>
      <c r="C363" s="263" t="s">
        <v>734</v>
      </c>
      <c r="D363" s="263" t="s">
        <v>475</v>
      </c>
      <c r="E363" s="264" t="s">
        <v>735</v>
      </c>
      <c r="F363" s="265" t="s">
        <v>736</v>
      </c>
      <c r="G363" s="266" t="s">
        <v>328</v>
      </c>
      <c r="H363" s="267">
        <v>228.03999999999999</v>
      </c>
      <c r="I363" s="268"/>
      <c r="J363" s="269">
        <f>ROUND(I363*H363,2)</f>
        <v>0</v>
      </c>
      <c r="K363" s="265" t="s">
        <v>21</v>
      </c>
      <c r="L363" s="270"/>
      <c r="M363" s="271" t="s">
        <v>21</v>
      </c>
      <c r="N363" s="272" t="s">
        <v>48</v>
      </c>
      <c r="O363" s="86"/>
      <c r="P363" s="213">
        <f>O363*H363</f>
        <v>0</v>
      </c>
      <c r="Q363" s="213">
        <v>0</v>
      </c>
      <c r="R363" s="213">
        <f>Q363*H363</f>
        <v>0</v>
      </c>
      <c r="S363" s="213">
        <v>0</v>
      </c>
      <c r="T363" s="214">
        <f>S363*H363</f>
        <v>0</v>
      </c>
      <c r="U363" s="40"/>
      <c r="V363" s="40"/>
      <c r="W363" s="40"/>
      <c r="X363" s="40"/>
      <c r="Y363" s="40"/>
      <c r="Z363" s="40"/>
      <c r="AA363" s="40"/>
      <c r="AB363" s="40"/>
      <c r="AC363" s="40"/>
      <c r="AD363" s="40"/>
      <c r="AE363" s="40"/>
      <c r="AR363" s="215" t="s">
        <v>628</v>
      </c>
      <c r="AT363" s="215" t="s">
        <v>475</v>
      </c>
      <c r="AU363" s="215" t="s">
        <v>87</v>
      </c>
      <c r="AY363" s="19" t="s">
        <v>129</v>
      </c>
      <c r="BE363" s="216">
        <f>IF(N363="základní",J363,0)</f>
        <v>0</v>
      </c>
      <c r="BF363" s="216">
        <f>IF(N363="snížená",J363,0)</f>
        <v>0</v>
      </c>
      <c r="BG363" s="216">
        <f>IF(N363="zákl. přenesená",J363,0)</f>
        <v>0</v>
      </c>
      <c r="BH363" s="216">
        <f>IF(N363="sníž. přenesená",J363,0)</f>
        <v>0</v>
      </c>
      <c r="BI363" s="216">
        <f>IF(N363="nulová",J363,0)</f>
        <v>0</v>
      </c>
      <c r="BJ363" s="19" t="s">
        <v>85</v>
      </c>
      <c r="BK363" s="216">
        <f>ROUND(I363*H363,2)</f>
        <v>0</v>
      </c>
      <c r="BL363" s="19" t="s">
        <v>217</v>
      </c>
      <c r="BM363" s="215" t="s">
        <v>737</v>
      </c>
    </row>
    <row r="364" s="2" customFormat="1">
      <c r="A364" s="40"/>
      <c r="B364" s="41"/>
      <c r="C364" s="42"/>
      <c r="D364" s="217" t="s">
        <v>135</v>
      </c>
      <c r="E364" s="42"/>
      <c r="F364" s="218" t="s">
        <v>736</v>
      </c>
      <c r="G364" s="42"/>
      <c r="H364" s="42"/>
      <c r="I364" s="219"/>
      <c r="J364" s="42"/>
      <c r="K364" s="42"/>
      <c r="L364" s="46"/>
      <c r="M364" s="220"/>
      <c r="N364" s="221"/>
      <c r="O364" s="86"/>
      <c r="P364" s="86"/>
      <c r="Q364" s="86"/>
      <c r="R364" s="86"/>
      <c r="S364" s="86"/>
      <c r="T364" s="87"/>
      <c r="U364" s="40"/>
      <c r="V364" s="40"/>
      <c r="W364" s="40"/>
      <c r="X364" s="40"/>
      <c r="Y364" s="40"/>
      <c r="Z364" s="40"/>
      <c r="AA364" s="40"/>
      <c r="AB364" s="40"/>
      <c r="AC364" s="40"/>
      <c r="AD364" s="40"/>
      <c r="AE364" s="40"/>
      <c r="AT364" s="19" t="s">
        <v>135</v>
      </c>
      <c r="AU364" s="19" t="s">
        <v>87</v>
      </c>
    </row>
    <row r="365" s="2" customFormat="1">
      <c r="A365" s="40"/>
      <c r="B365" s="41"/>
      <c r="C365" s="42"/>
      <c r="D365" s="217" t="s">
        <v>137</v>
      </c>
      <c r="E365" s="42"/>
      <c r="F365" s="222" t="s">
        <v>738</v>
      </c>
      <c r="G365" s="42"/>
      <c r="H365" s="42"/>
      <c r="I365" s="219"/>
      <c r="J365" s="42"/>
      <c r="K365" s="42"/>
      <c r="L365" s="46"/>
      <c r="M365" s="220"/>
      <c r="N365" s="221"/>
      <c r="O365" s="86"/>
      <c r="P365" s="86"/>
      <c r="Q365" s="86"/>
      <c r="R365" s="86"/>
      <c r="S365" s="86"/>
      <c r="T365" s="87"/>
      <c r="U365" s="40"/>
      <c r="V365" s="40"/>
      <c r="W365" s="40"/>
      <c r="X365" s="40"/>
      <c r="Y365" s="40"/>
      <c r="Z365" s="40"/>
      <c r="AA365" s="40"/>
      <c r="AB365" s="40"/>
      <c r="AC365" s="40"/>
      <c r="AD365" s="40"/>
      <c r="AE365" s="40"/>
      <c r="AT365" s="19" t="s">
        <v>137</v>
      </c>
      <c r="AU365" s="19" t="s">
        <v>87</v>
      </c>
    </row>
    <row r="366" s="13" customFormat="1">
      <c r="A366" s="13"/>
      <c r="B366" s="231"/>
      <c r="C366" s="232"/>
      <c r="D366" s="217" t="s">
        <v>417</v>
      </c>
      <c r="E366" s="233" t="s">
        <v>21</v>
      </c>
      <c r="F366" s="234" t="s">
        <v>507</v>
      </c>
      <c r="G366" s="232"/>
      <c r="H366" s="233" t="s">
        <v>21</v>
      </c>
      <c r="I366" s="235"/>
      <c r="J366" s="232"/>
      <c r="K366" s="232"/>
      <c r="L366" s="236"/>
      <c r="M366" s="237"/>
      <c r="N366" s="238"/>
      <c r="O366" s="238"/>
      <c r="P366" s="238"/>
      <c r="Q366" s="238"/>
      <c r="R366" s="238"/>
      <c r="S366" s="238"/>
      <c r="T366" s="239"/>
      <c r="U366" s="13"/>
      <c r="V366" s="13"/>
      <c r="W366" s="13"/>
      <c r="X366" s="13"/>
      <c r="Y366" s="13"/>
      <c r="Z366" s="13"/>
      <c r="AA366" s="13"/>
      <c r="AB366" s="13"/>
      <c r="AC366" s="13"/>
      <c r="AD366" s="13"/>
      <c r="AE366" s="13"/>
      <c r="AT366" s="240" t="s">
        <v>417</v>
      </c>
      <c r="AU366" s="240" t="s">
        <v>87</v>
      </c>
      <c r="AV366" s="13" t="s">
        <v>85</v>
      </c>
      <c r="AW366" s="13" t="s">
        <v>38</v>
      </c>
      <c r="AX366" s="13" t="s">
        <v>77</v>
      </c>
      <c r="AY366" s="240" t="s">
        <v>129</v>
      </c>
    </row>
    <row r="367" s="14" customFormat="1">
      <c r="A367" s="14"/>
      <c r="B367" s="241"/>
      <c r="C367" s="242"/>
      <c r="D367" s="217" t="s">
        <v>417</v>
      </c>
      <c r="E367" s="243" t="s">
        <v>21</v>
      </c>
      <c r="F367" s="244" t="s">
        <v>739</v>
      </c>
      <c r="G367" s="242"/>
      <c r="H367" s="245">
        <v>228.03999999999999</v>
      </c>
      <c r="I367" s="246"/>
      <c r="J367" s="242"/>
      <c r="K367" s="242"/>
      <c r="L367" s="247"/>
      <c r="M367" s="248"/>
      <c r="N367" s="249"/>
      <c r="O367" s="249"/>
      <c r="P367" s="249"/>
      <c r="Q367" s="249"/>
      <c r="R367" s="249"/>
      <c r="S367" s="249"/>
      <c r="T367" s="250"/>
      <c r="U367" s="14"/>
      <c r="V367" s="14"/>
      <c r="W367" s="14"/>
      <c r="X367" s="14"/>
      <c r="Y367" s="14"/>
      <c r="Z367" s="14"/>
      <c r="AA367" s="14"/>
      <c r="AB367" s="14"/>
      <c r="AC367" s="14"/>
      <c r="AD367" s="14"/>
      <c r="AE367" s="14"/>
      <c r="AT367" s="251" t="s">
        <v>417</v>
      </c>
      <c r="AU367" s="251" t="s">
        <v>87</v>
      </c>
      <c r="AV367" s="14" t="s">
        <v>87</v>
      </c>
      <c r="AW367" s="14" t="s">
        <v>38</v>
      </c>
      <c r="AX367" s="14" t="s">
        <v>77</v>
      </c>
      <c r="AY367" s="251" t="s">
        <v>129</v>
      </c>
    </row>
    <row r="368" s="15" customFormat="1">
      <c r="A368" s="15"/>
      <c r="B368" s="252"/>
      <c r="C368" s="253"/>
      <c r="D368" s="217" t="s">
        <v>417</v>
      </c>
      <c r="E368" s="254" t="s">
        <v>354</v>
      </c>
      <c r="F368" s="255" t="s">
        <v>424</v>
      </c>
      <c r="G368" s="253"/>
      <c r="H368" s="256">
        <v>228.03999999999999</v>
      </c>
      <c r="I368" s="257"/>
      <c r="J368" s="253"/>
      <c r="K368" s="253"/>
      <c r="L368" s="258"/>
      <c r="M368" s="259"/>
      <c r="N368" s="260"/>
      <c r="O368" s="260"/>
      <c r="P368" s="260"/>
      <c r="Q368" s="260"/>
      <c r="R368" s="260"/>
      <c r="S368" s="260"/>
      <c r="T368" s="261"/>
      <c r="U368" s="15"/>
      <c r="V368" s="15"/>
      <c r="W368" s="15"/>
      <c r="X368" s="15"/>
      <c r="Y368" s="15"/>
      <c r="Z368" s="15"/>
      <c r="AA368" s="15"/>
      <c r="AB368" s="15"/>
      <c r="AC368" s="15"/>
      <c r="AD368" s="15"/>
      <c r="AE368" s="15"/>
      <c r="AT368" s="262" t="s">
        <v>417</v>
      </c>
      <c r="AU368" s="262" t="s">
        <v>87</v>
      </c>
      <c r="AV368" s="15" t="s">
        <v>149</v>
      </c>
      <c r="AW368" s="15" t="s">
        <v>38</v>
      </c>
      <c r="AX368" s="15" t="s">
        <v>85</v>
      </c>
      <c r="AY368" s="262" t="s">
        <v>129</v>
      </c>
    </row>
    <row r="369" s="2" customFormat="1" ht="16.5" customHeight="1">
      <c r="A369" s="40"/>
      <c r="B369" s="41"/>
      <c r="C369" s="263" t="s">
        <v>740</v>
      </c>
      <c r="D369" s="263" t="s">
        <v>475</v>
      </c>
      <c r="E369" s="264" t="s">
        <v>741</v>
      </c>
      <c r="F369" s="265" t="s">
        <v>742</v>
      </c>
      <c r="G369" s="266" t="s">
        <v>328</v>
      </c>
      <c r="H369" s="267">
        <v>281.45999999999998</v>
      </c>
      <c r="I369" s="268"/>
      <c r="J369" s="269">
        <f>ROUND(I369*H369,2)</f>
        <v>0</v>
      </c>
      <c r="K369" s="265" t="s">
        <v>21</v>
      </c>
      <c r="L369" s="270"/>
      <c r="M369" s="271" t="s">
        <v>21</v>
      </c>
      <c r="N369" s="272" t="s">
        <v>48</v>
      </c>
      <c r="O369" s="86"/>
      <c r="P369" s="213">
        <f>O369*H369</f>
        <v>0</v>
      </c>
      <c r="Q369" s="213">
        <v>0.001</v>
      </c>
      <c r="R369" s="213">
        <f>Q369*H369</f>
        <v>0.28145999999999999</v>
      </c>
      <c r="S369" s="213">
        <v>0</v>
      </c>
      <c r="T369" s="214">
        <f>S369*H369</f>
        <v>0</v>
      </c>
      <c r="U369" s="40"/>
      <c r="V369" s="40"/>
      <c r="W369" s="40"/>
      <c r="X369" s="40"/>
      <c r="Y369" s="40"/>
      <c r="Z369" s="40"/>
      <c r="AA369" s="40"/>
      <c r="AB369" s="40"/>
      <c r="AC369" s="40"/>
      <c r="AD369" s="40"/>
      <c r="AE369" s="40"/>
      <c r="AR369" s="215" t="s">
        <v>628</v>
      </c>
      <c r="AT369" s="215" t="s">
        <v>475</v>
      </c>
      <c r="AU369" s="215" t="s">
        <v>87</v>
      </c>
      <c r="AY369" s="19" t="s">
        <v>129</v>
      </c>
      <c r="BE369" s="216">
        <f>IF(N369="základní",J369,0)</f>
        <v>0</v>
      </c>
      <c r="BF369" s="216">
        <f>IF(N369="snížená",J369,0)</f>
        <v>0</v>
      </c>
      <c r="BG369" s="216">
        <f>IF(N369="zákl. přenesená",J369,0)</f>
        <v>0</v>
      </c>
      <c r="BH369" s="216">
        <f>IF(N369="sníž. přenesená",J369,0)</f>
        <v>0</v>
      </c>
      <c r="BI369" s="216">
        <f>IF(N369="nulová",J369,0)</f>
        <v>0</v>
      </c>
      <c r="BJ369" s="19" t="s">
        <v>85</v>
      </c>
      <c r="BK369" s="216">
        <f>ROUND(I369*H369,2)</f>
        <v>0</v>
      </c>
      <c r="BL369" s="19" t="s">
        <v>217</v>
      </c>
      <c r="BM369" s="215" t="s">
        <v>743</v>
      </c>
    </row>
    <row r="370" s="2" customFormat="1">
      <c r="A370" s="40"/>
      <c r="B370" s="41"/>
      <c r="C370" s="42"/>
      <c r="D370" s="217" t="s">
        <v>135</v>
      </c>
      <c r="E370" s="42"/>
      <c r="F370" s="218" t="s">
        <v>742</v>
      </c>
      <c r="G370" s="42"/>
      <c r="H370" s="42"/>
      <c r="I370" s="219"/>
      <c r="J370" s="42"/>
      <c r="K370" s="42"/>
      <c r="L370" s="46"/>
      <c r="M370" s="220"/>
      <c r="N370" s="221"/>
      <c r="O370" s="86"/>
      <c r="P370" s="86"/>
      <c r="Q370" s="86"/>
      <c r="R370" s="86"/>
      <c r="S370" s="86"/>
      <c r="T370" s="87"/>
      <c r="U370" s="40"/>
      <c r="V370" s="40"/>
      <c r="W370" s="40"/>
      <c r="X370" s="40"/>
      <c r="Y370" s="40"/>
      <c r="Z370" s="40"/>
      <c r="AA370" s="40"/>
      <c r="AB370" s="40"/>
      <c r="AC370" s="40"/>
      <c r="AD370" s="40"/>
      <c r="AE370" s="40"/>
      <c r="AT370" s="19" t="s">
        <v>135</v>
      </c>
      <c r="AU370" s="19" t="s">
        <v>87</v>
      </c>
    </row>
    <row r="371" s="13" customFormat="1">
      <c r="A371" s="13"/>
      <c r="B371" s="231"/>
      <c r="C371" s="232"/>
      <c r="D371" s="217" t="s">
        <v>417</v>
      </c>
      <c r="E371" s="233" t="s">
        <v>21</v>
      </c>
      <c r="F371" s="234" t="s">
        <v>744</v>
      </c>
      <c r="G371" s="232"/>
      <c r="H371" s="233" t="s">
        <v>21</v>
      </c>
      <c r="I371" s="235"/>
      <c r="J371" s="232"/>
      <c r="K371" s="232"/>
      <c r="L371" s="236"/>
      <c r="M371" s="237"/>
      <c r="N371" s="238"/>
      <c r="O371" s="238"/>
      <c r="P371" s="238"/>
      <c r="Q371" s="238"/>
      <c r="R371" s="238"/>
      <c r="S371" s="238"/>
      <c r="T371" s="239"/>
      <c r="U371" s="13"/>
      <c r="V371" s="13"/>
      <c r="W371" s="13"/>
      <c r="X371" s="13"/>
      <c r="Y371" s="13"/>
      <c r="Z371" s="13"/>
      <c r="AA371" s="13"/>
      <c r="AB371" s="13"/>
      <c r="AC371" s="13"/>
      <c r="AD371" s="13"/>
      <c r="AE371" s="13"/>
      <c r="AT371" s="240" t="s">
        <v>417</v>
      </c>
      <c r="AU371" s="240" t="s">
        <v>87</v>
      </c>
      <c r="AV371" s="13" t="s">
        <v>85</v>
      </c>
      <c r="AW371" s="13" t="s">
        <v>38</v>
      </c>
      <c r="AX371" s="13" t="s">
        <v>77</v>
      </c>
      <c r="AY371" s="240" t="s">
        <v>129</v>
      </c>
    </row>
    <row r="372" s="13" customFormat="1">
      <c r="A372" s="13"/>
      <c r="B372" s="231"/>
      <c r="C372" s="232"/>
      <c r="D372" s="217" t="s">
        <v>417</v>
      </c>
      <c r="E372" s="233" t="s">
        <v>21</v>
      </c>
      <c r="F372" s="234" t="s">
        <v>745</v>
      </c>
      <c r="G372" s="232"/>
      <c r="H372" s="233" t="s">
        <v>21</v>
      </c>
      <c r="I372" s="235"/>
      <c r="J372" s="232"/>
      <c r="K372" s="232"/>
      <c r="L372" s="236"/>
      <c r="M372" s="237"/>
      <c r="N372" s="238"/>
      <c r="O372" s="238"/>
      <c r="P372" s="238"/>
      <c r="Q372" s="238"/>
      <c r="R372" s="238"/>
      <c r="S372" s="238"/>
      <c r="T372" s="239"/>
      <c r="U372" s="13"/>
      <c r="V372" s="13"/>
      <c r="W372" s="13"/>
      <c r="X372" s="13"/>
      <c r="Y372" s="13"/>
      <c r="Z372" s="13"/>
      <c r="AA372" s="13"/>
      <c r="AB372" s="13"/>
      <c r="AC372" s="13"/>
      <c r="AD372" s="13"/>
      <c r="AE372" s="13"/>
      <c r="AT372" s="240" t="s">
        <v>417</v>
      </c>
      <c r="AU372" s="240" t="s">
        <v>87</v>
      </c>
      <c r="AV372" s="13" t="s">
        <v>85</v>
      </c>
      <c r="AW372" s="13" t="s">
        <v>38</v>
      </c>
      <c r="AX372" s="13" t="s">
        <v>77</v>
      </c>
      <c r="AY372" s="240" t="s">
        <v>129</v>
      </c>
    </row>
    <row r="373" s="14" customFormat="1">
      <c r="A373" s="14"/>
      <c r="B373" s="241"/>
      <c r="C373" s="242"/>
      <c r="D373" s="217" t="s">
        <v>417</v>
      </c>
      <c r="E373" s="243" t="s">
        <v>21</v>
      </c>
      <c r="F373" s="244" t="s">
        <v>746</v>
      </c>
      <c r="G373" s="242"/>
      <c r="H373" s="245">
        <v>281.45999999999998</v>
      </c>
      <c r="I373" s="246"/>
      <c r="J373" s="242"/>
      <c r="K373" s="242"/>
      <c r="L373" s="247"/>
      <c r="M373" s="248"/>
      <c r="N373" s="249"/>
      <c r="O373" s="249"/>
      <c r="P373" s="249"/>
      <c r="Q373" s="249"/>
      <c r="R373" s="249"/>
      <c r="S373" s="249"/>
      <c r="T373" s="250"/>
      <c r="U373" s="14"/>
      <c r="V373" s="14"/>
      <c r="W373" s="14"/>
      <c r="X373" s="14"/>
      <c r="Y373" s="14"/>
      <c r="Z373" s="14"/>
      <c r="AA373" s="14"/>
      <c r="AB373" s="14"/>
      <c r="AC373" s="14"/>
      <c r="AD373" s="14"/>
      <c r="AE373" s="14"/>
      <c r="AT373" s="251" t="s">
        <v>417</v>
      </c>
      <c r="AU373" s="251" t="s">
        <v>87</v>
      </c>
      <c r="AV373" s="14" t="s">
        <v>87</v>
      </c>
      <c r="AW373" s="14" t="s">
        <v>38</v>
      </c>
      <c r="AX373" s="14" t="s">
        <v>77</v>
      </c>
      <c r="AY373" s="251" t="s">
        <v>129</v>
      </c>
    </row>
    <row r="374" s="15" customFormat="1">
      <c r="A374" s="15"/>
      <c r="B374" s="252"/>
      <c r="C374" s="253"/>
      <c r="D374" s="217" t="s">
        <v>417</v>
      </c>
      <c r="E374" s="254" t="s">
        <v>335</v>
      </c>
      <c r="F374" s="255" t="s">
        <v>424</v>
      </c>
      <c r="G374" s="253"/>
      <c r="H374" s="256">
        <v>281.45999999999998</v>
      </c>
      <c r="I374" s="257"/>
      <c r="J374" s="253"/>
      <c r="K374" s="253"/>
      <c r="L374" s="258"/>
      <c r="M374" s="259"/>
      <c r="N374" s="260"/>
      <c r="O374" s="260"/>
      <c r="P374" s="260"/>
      <c r="Q374" s="260"/>
      <c r="R374" s="260"/>
      <c r="S374" s="260"/>
      <c r="T374" s="261"/>
      <c r="U374" s="15"/>
      <c r="V374" s="15"/>
      <c r="W374" s="15"/>
      <c r="X374" s="15"/>
      <c r="Y374" s="15"/>
      <c r="Z374" s="15"/>
      <c r="AA374" s="15"/>
      <c r="AB374" s="15"/>
      <c r="AC374" s="15"/>
      <c r="AD374" s="15"/>
      <c r="AE374" s="15"/>
      <c r="AT374" s="262" t="s">
        <v>417</v>
      </c>
      <c r="AU374" s="262" t="s">
        <v>87</v>
      </c>
      <c r="AV374" s="15" t="s">
        <v>149</v>
      </c>
      <c r="AW374" s="15" t="s">
        <v>38</v>
      </c>
      <c r="AX374" s="15" t="s">
        <v>85</v>
      </c>
      <c r="AY374" s="262" t="s">
        <v>129</v>
      </c>
    </row>
    <row r="375" s="2" customFormat="1" ht="16.5" customHeight="1">
      <c r="A375" s="40"/>
      <c r="B375" s="41"/>
      <c r="C375" s="263" t="s">
        <v>747</v>
      </c>
      <c r="D375" s="263" t="s">
        <v>475</v>
      </c>
      <c r="E375" s="264" t="s">
        <v>748</v>
      </c>
      <c r="F375" s="265" t="s">
        <v>749</v>
      </c>
      <c r="G375" s="266" t="s">
        <v>328</v>
      </c>
      <c r="H375" s="267">
        <v>126.74</v>
      </c>
      <c r="I375" s="268"/>
      <c r="J375" s="269">
        <f>ROUND(I375*H375,2)</f>
        <v>0</v>
      </c>
      <c r="K375" s="265" t="s">
        <v>21</v>
      </c>
      <c r="L375" s="270"/>
      <c r="M375" s="271" t="s">
        <v>21</v>
      </c>
      <c r="N375" s="272" t="s">
        <v>48</v>
      </c>
      <c r="O375" s="86"/>
      <c r="P375" s="213">
        <f>O375*H375</f>
        <v>0</v>
      </c>
      <c r="Q375" s="213">
        <v>0</v>
      </c>
      <c r="R375" s="213">
        <f>Q375*H375</f>
        <v>0</v>
      </c>
      <c r="S375" s="213">
        <v>0</v>
      </c>
      <c r="T375" s="214">
        <f>S375*H375</f>
        <v>0</v>
      </c>
      <c r="U375" s="40"/>
      <c r="V375" s="40"/>
      <c r="W375" s="40"/>
      <c r="X375" s="40"/>
      <c r="Y375" s="40"/>
      <c r="Z375" s="40"/>
      <c r="AA375" s="40"/>
      <c r="AB375" s="40"/>
      <c r="AC375" s="40"/>
      <c r="AD375" s="40"/>
      <c r="AE375" s="40"/>
      <c r="AR375" s="215" t="s">
        <v>628</v>
      </c>
      <c r="AT375" s="215" t="s">
        <v>475</v>
      </c>
      <c r="AU375" s="215" t="s">
        <v>87</v>
      </c>
      <c r="AY375" s="19" t="s">
        <v>129</v>
      </c>
      <c r="BE375" s="216">
        <f>IF(N375="základní",J375,0)</f>
        <v>0</v>
      </c>
      <c r="BF375" s="216">
        <f>IF(N375="snížená",J375,0)</f>
        <v>0</v>
      </c>
      <c r="BG375" s="216">
        <f>IF(N375="zákl. přenesená",J375,0)</f>
        <v>0</v>
      </c>
      <c r="BH375" s="216">
        <f>IF(N375="sníž. přenesená",J375,0)</f>
        <v>0</v>
      </c>
      <c r="BI375" s="216">
        <f>IF(N375="nulová",J375,0)</f>
        <v>0</v>
      </c>
      <c r="BJ375" s="19" t="s">
        <v>85</v>
      </c>
      <c r="BK375" s="216">
        <f>ROUND(I375*H375,2)</f>
        <v>0</v>
      </c>
      <c r="BL375" s="19" t="s">
        <v>217</v>
      </c>
      <c r="BM375" s="215" t="s">
        <v>750</v>
      </c>
    </row>
    <row r="376" s="2" customFormat="1">
      <c r="A376" s="40"/>
      <c r="B376" s="41"/>
      <c r="C376" s="42"/>
      <c r="D376" s="217" t="s">
        <v>135</v>
      </c>
      <c r="E376" s="42"/>
      <c r="F376" s="218" t="s">
        <v>749</v>
      </c>
      <c r="G376" s="42"/>
      <c r="H376" s="42"/>
      <c r="I376" s="219"/>
      <c r="J376" s="42"/>
      <c r="K376" s="42"/>
      <c r="L376" s="46"/>
      <c r="M376" s="220"/>
      <c r="N376" s="221"/>
      <c r="O376" s="86"/>
      <c r="P376" s="86"/>
      <c r="Q376" s="86"/>
      <c r="R376" s="86"/>
      <c r="S376" s="86"/>
      <c r="T376" s="87"/>
      <c r="U376" s="40"/>
      <c r="V376" s="40"/>
      <c r="W376" s="40"/>
      <c r="X376" s="40"/>
      <c r="Y376" s="40"/>
      <c r="Z376" s="40"/>
      <c r="AA376" s="40"/>
      <c r="AB376" s="40"/>
      <c r="AC376" s="40"/>
      <c r="AD376" s="40"/>
      <c r="AE376" s="40"/>
      <c r="AT376" s="19" t="s">
        <v>135</v>
      </c>
      <c r="AU376" s="19" t="s">
        <v>87</v>
      </c>
    </row>
    <row r="377" s="2" customFormat="1">
      <c r="A377" s="40"/>
      <c r="B377" s="41"/>
      <c r="C377" s="42"/>
      <c r="D377" s="217" t="s">
        <v>137</v>
      </c>
      <c r="E377" s="42"/>
      <c r="F377" s="222" t="s">
        <v>738</v>
      </c>
      <c r="G377" s="42"/>
      <c r="H377" s="42"/>
      <c r="I377" s="219"/>
      <c r="J377" s="42"/>
      <c r="K377" s="42"/>
      <c r="L377" s="46"/>
      <c r="M377" s="220"/>
      <c r="N377" s="221"/>
      <c r="O377" s="86"/>
      <c r="P377" s="86"/>
      <c r="Q377" s="86"/>
      <c r="R377" s="86"/>
      <c r="S377" s="86"/>
      <c r="T377" s="87"/>
      <c r="U377" s="40"/>
      <c r="V377" s="40"/>
      <c r="W377" s="40"/>
      <c r="X377" s="40"/>
      <c r="Y377" s="40"/>
      <c r="Z377" s="40"/>
      <c r="AA377" s="40"/>
      <c r="AB377" s="40"/>
      <c r="AC377" s="40"/>
      <c r="AD377" s="40"/>
      <c r="AE377" s="40"/>
      <c r="AT377" s="19" t="s">
        <v>137</v>
      </c>
      <c r="AU377" s="19" t="s">
        <v>87</v>
      </c>
    </row>
    <row r="378" s="13" customFormat="1">
      <c r="A378" s="13"/>
      <c r="B378" s="231"/>
      <c r="C378" s="232"/>
      <c r="D378" s="217" t="s">
        <v>417</v>
      </c>
      <c r="E378" s="233" t="s">
        <v>21</v>
      </c>
      <c r="F378" s="234" t="s">
        <v>509</v>
      </c>
      <c r="G378" s="232"/>
      <c r="H378" s="233" t="s">
        <v>21</v>
      </c>
      <c r="I378" s="235"/>
      <c r="J378" s="232"/>
      <c r="K378" s="232"/>
      <c r="L378" s="236"/>
      <c r="M378" s="237"/>
      <c r="N378" s="238"/>
      <c r="O378" s="238"/>
      <c r="P378" s="238"/>
      <c r="Q378" s="238"/>
      <c r="R378" s="238"/>
      <c r="S378" s="238"/>
      <c r="T378" s="239"/>
      <c r="U378" s="13"/>
      <c r="V378" s="13"/>
      <c r="W378" s="13"/>
      <c r="X378" s="13"/>
      <c r="Y378" s="13"/>
      <c r="Z378" s="13"/>
      <c r="AA378" s="13"/>
      <c r="AB378" s="13"/>
      <c r="AC378" s="13"/>
      <c r="AD378" s="13"/>
      <c r="AE378" s="13"/>
      <c r="AT378" s="240" t="s">
        <v>417</v>
      </c>
      <c r="AU378" s="240" t="s">
        <v>87</v>
      </c>
      <c r="AV378" s="13" t="s">
        <v>85</v>
      </c>
      <c r="AW378" s="13" t="s">
        <v>38</v>
      </c>
      <c r="AX378" s="13" t="s">
        <v>77</v>
      </c>
      <c r="AY378" s="240" t="s">
        <v>129</v>
      </c>
    </row>
    <row r="379" s="14" customFormat="1">
      <c r="A379" s="14"/>
      <c r="B379" s="241"/>
      <c r="C379" s="242"/>
      <c r="D379" s="217" t="s">
        <v>417</v>
      </c>
      <c r="E379" s="243" t="s">
        <v>338</v>
      </c>
      <c r="F379" s="244" t="s">
        <v>751</v>
      </c>
      <c r="G379" s="242"/>
      <c r="H379" s="245">
        <v>126.74</v>
      </c>
      <c r="I379" s="246"/>
      <c r="J379" s="242"/>
      <c r="K379" s="242"/>
      <c r="L379" s="247"/>
      <c r="M379" s="248"/>
      <c r="N379" s="249"/>
      <c r="O379" s="249"/>
      <c r="P379" s="249"/>
      <c r="Q379" s="249"/>
      <c r="R379" s="249"/>
      <c r="S379" s="249"/>
      <c r="T379" s="250"/>
      <c r="U379" s="14"/>
      <c r="V379" s="14"/>
      <c r="W379" s="14"/>
      <c r="X379" s="14"/>
      <c r="Y379" s="14"/>
      <c r="Z379" s="14"/>
      <c r="AA379" s="14"/>
      <c r="AB379" s="14"/>
      <c r="AC379" s="14"/>
      <c r="AD379" s="14"/>
      <c r="AE379" s="14"/>
      <c r="AT379" s="251" t="s">
        <v>417</v>
      </c>
      <c r="AU379" s="251" t="s">
        <v>87</v>
      </c>
      <c r="AV379" s="14" t="s">
        <v>87</v>
      </c>
      <c r="AW379" s="14" t="s">
        <v>38</v>
      </c>
      <c r="AX379" s="14" t="s">
        <v>85</v>
      </c>
      <c r="AY379" s="251" t="s">
        <v>129</v>
      </c>
    </row>
    <row r="380" s="2" customFormat="1" ht="16.5" customHeight="1">
      <c r="A380" s="40"/>
      <c r="B380" s="41"/>
      <c r="C380" s="263" t="s">
        <v>359</v>
      </c>
      <c r="D380" s="263" t="s">
        <v>475</v>
      </c>
      <c r="E380" s="264" t="s">
        <v>752</v>
      </c>
      <c r="F380" s="265" t="s">
        <v>753</v>
      </c>
      <c r="G380" s="266" t="s">
        <v>328</v>
      </c>
      <c r="H380" s="267">
        <v>764.72000000000003</v>
      </c>
      <c r="I380" s="268"/>
      <c r="J380" s="269">
        <f>ROUND(I380*H380,2)</f>
        <v>0</v>
      </c>
      <c r="K380" s="265" t="s">
        <v>21</v>
      </c>
      <c r="L380" s="270"/>
      <c r="M380" s="271" t="s">
        <v>21</v>
      </c>
      <c r="N380" s="272" t="s">
        <v>48</v>
      </c>
      <c r="O380" s="86"/>
      <c r="P380" s="213">
        <f>O380*H380</f>
        <v>0</v>
      </c>
      <c r="Q380" s="213">
        <v>0</v>
      </c>
      <c r="R380" s="213">
        <f>Q380*H380</f>
        <v>0</v>
      </c>
      <c r="S380" s="213">
        <v>0</v>
      </c>
      <c r="T380" s="214">
        <f>S380*H380</f>
        <v>0</v>
      </c>
      <c r="U380" s="40"/>
      <c r="V380" s="40"/>
      <c r="W380" s="40"/>
      <c r="X380" s="40"/>
      <c r="Y380" s="40"/>
      <c r="Z380" s="40"/>
      <c r="AA380" s="40"/>
      <c r="AB380" s="40"/>
      <c r="AC380" s="40"/>
      <c r="AD380" s="40"/>
      <c r="AE380" s="40"/>
      <c r="AR380" s="215" t="s">
        <v>628</v>
      </c>
      <c r="AT380" s="215" t="s">
        <v>475</v>
      </c>
      <c r="AU380" s="215" t="s">
        <v>87</v>
      </c>
      <c r="AY380" s="19" t="s">
        <v>129</v>
      </c>
      <c r="BE380" s="216">
        <f>IF(N380="základní",J380,0)</f>
        <v>0</v>
      </c>
      <c r="BF380" s="216">
        <f>IF(N380="snížená",J380,0)</f>
        <v>0</v>
      </c>
      <c r="BG380" s="216">
        <f>IF(N380="zákl. přenesená",J380,0)</f>
        <v>0</v>
      </c>
      <c r="BH380" s="216">
        <f>IF(N380="sníž. přenesená",J380,0)</f>
        <v>0</v>
      </c>
      <c r="BI380" s="216">
        <f>IF(N380="nulová",J380,0)</f>
        <v>0</v>
      </c>
      <c r="BJ380" s="19" t="s">
        <v>85</v>
      </c>
      <c r="BK380" s="216">
        <f>ROUND(I380*H380,2)</f>
        <v>0</v>
      </c>
      <c r="BL380" s="19" t="s">
        <v>217</v>
      </c>
      <c r="BM380" s="215" t="s">
        <v>754</v>
      </c>
    </row>
    <row r="381" s="2" customFormat="1">
      <c r="A381" s="40"/>
      <c r="B381" s="41"/>
      <c r="C381" s="42"/>
      <c r="D381" s="217" t="s">
        <v>135</v>
      </c>
      <c r="E381" s="42"/>
      <c r="F381" s="218" t="s">
        <v>755</v>
      </c>
      <c r="G381" s="42"/>
      <c r="H381" s="42"/>
      <c r="I381" s="219"/>
      <c r="J381" s="42"/>
      <c r="K381" s="42"/>
      <c r="L381" s="46"/>
      <c r="M381" s="220"/>
      <c r="N381" s="221"/>
      <c r="O381" s="86"/>
      <c r="P381" s="86"/>
      <c r="Q381" s="86"/>
      <c r="R381" s="86"/>
      <c r="S381" s="86"/>
      <c r="T381" s="87"/>
      <c r="U381" s="40"/>
      <c r="V381" s="40"/>
      <c r="W381" s="40"/>
      <c r="X381" s="40"/>
      <c r="Y381" s="40"/>
      <c r="Z381" s="40"/>
      <c r="AA381" s="40"/>
      <c r="AB381" s="40"/>
      <c r="AC381" s="40"/>
      <c r="AD381" s="40"/>
      <c r="AE381" s="40"/>
      <c r="AT381" s="19" t="s">
        <v>135</v>
      </c>
      <c r="AU381" s="19" t="s">
        <v>87</v>
      </c>
    </row>
    <row r="382" s="2" customFormat="1">
      <c r="A382" s="40"/>
      <c r="B382" s="41"/>
      <c r="C382" s="42"/>
      <c r="D382" s="217" t="s">
        <v>137</v>
      </c>
      <c r="E382" s="42"/>
      <c r="F382" s="222" t="s">
        <v>738</v>
      </c>
      <c r="G382" s="42"/>
      <c r="H382" s="42"/>
      <c r="I382" s="219"/>
      <c r="J382" s="42"/>
      <c r="K382" s="42"/>
      <c r="L382" s="46"/>
      <c r="M382" s="220"/>
      <c r="N382" s="221"/>
      <c r="O382" s="86"/>
      <c r="P382" s="86"/>
      <c r="Q382" s="86"/>
      <c r="R382" s="86"/>
      <c r="S382" s="86"/>
      <c r="T382" s="87"/>
      <c r="U382" s="40"/>
      <c r="V382" s="40"/>
      <c r="W382" s="40"/>
      <c r="X382" s="40"/>
      <c r="Y382" s="40"/>
      <c r="Z382" s="40"/>
      <c r="AA382" s="40"/>
      <c r="AB382" s="40"/>
      <c r="AC382" s="40"/>
      <c r="AD382" s="40"/>
      <c r="AE382" s="40"/>
      <c r="AT382" s="19" t="s">
        <v>137</v>
      </c>
      <c r="AU382" s="19" t="s">
        <v>87</v>
      </c>
    </row>
    <row r="383" s="13" customFormat="1">
      <c r="A383" s="13"/>
      <c r="B383" s="231"/>
      <c r="C383" s="232"/>
      <c r="D383" s="217" t="s">
        <v>417</v>
      </c>
      <c r="E383" s="233" t="s">
        <v>21</v>
      </c>
      <c r="F383" s="234" t="s">
        <v>520</v>
      </c>
      <c r="G383" s="232"/>
      <c r="H383" s="233" t="s">
        <v>21</v>
      </c>
      <c r="I383" s="235"/>
      <c r="J383" s="232"/>
      <c r="K383" s="232"/>
      <c r="L383" s="236"/>
      <c r="M383" s="237"/>
      <c r="N383" s="238"/>
      <c r="O383" s="238"/>
      <c r="P383" s="238"/>
      <c r="Q383" s="238"/>
      <c r="R383" s="238"/>
      <c r="S383" s="238"/>
      <c r="T383" s="239"/>
      <c r="U383" s="13"/>
      <c r="V383" s="13"/>
      <c r="W383" s="13"/>
      <c r="X383" s="13"/>
      <c r="Y383" s="13"/>
      <c r="Z383" s="13"/>
      <c r="AA383" s="13"/>
      <c r="AB383" s="13"/>
      <c r="AC383" s="13"/>
      <c r="AD383" s="13"/>
      <c r="AE383" s="13"/>
      <c r="AT383" s="240" t="s">
        <v>417</v>
      </c>
      <c r="AU383" s="240" t="s">
        <v>87</v>
      </c>
      <c r="AV383" s="13" t="s">
        <v>85</v>
      </c>
      <c r="AW383" s="13" t="s">
        <v>38</v>
      </c>
      <c r="AX383" s="13" t="s">
        <v>77</v>
      </c>
      <c r="AY383" s="240" t="s">
        <v>129</v>
      </c>
    </row>
    <row r="384" s="14" customFormat="1">
      <c r="A384" s="14"/>
      <c r="B384" s="241"/>
      <c r="C384" s="242"/>
      <c r="D384" s="217" t="s">
        <v>417</v>
      </c>
      <c r="E384" s="243" t="s">
        <v>387</v>
      </c>
      <c r="F384" s="244" t="s">
        <v>756</v>
      </c>
      <c r="G384" s="242"/>
      <c r="H384" s="245">
        <v>764.72000000000003</v>
      </c>
      <c r="I384" s="246"/>
      <c r="J384" s="242"/>
      <c r="K384" s="242"/>
      <c r="L384" s="247"/>
      <c r="M384" s="248"/>
      <c r="N384" s="249"/>
      <c r="O384" s="249"/>
      <c r="P384" s="249"/>
      <c r="Q384" s="249"/>
      <c r="R384" s="249"/>
      <c r="S384" s="249"/>
      <c r="T384" s="250"/>
      <c r="U384" s="14"/>
      <c r="V384" s="14"/>
      <c r="W384" s="14"/>
      <c r="X384" s="14"/>
      <c r="Y384" s="14"/>
      <c r="Z384" s="14"/>
      <c r="AA384" s="14"/>
      <c r="AB384" s="14"/>
      <c r="AC384" s="14"/>
      <c r="AD384" s="14"/>
      <c r="AE384" s="14"/>
      <c r="AT384" s="251" t="s">
        <v>417</v>
      </c>
      <c r="AU384" s="251" t="s">
        <v>87</v>
      </c>
      <c r="AV384" s="14" t="s">
        <v>87</v>
      </c>
      <c r="AW384" s="14" t="s">
        <v>38</v>
      </c>
      <c r="AX384" s="14" t="s">
        <v>85</v>
      </c>
      <c r="AY384" s="251" t="s">
        <v>129</v>
      </c>
    </row>
    <row r="385" s="2" customFormat="1" ht="16.5" customHeight="1">
      <c r="A385" s="40"/>
      <c r="B385" s="41"/>
      <c r="C385" s="204" t="s">
        <v>757</v>
      </c>
      <c r="D385" s="204" t="s">
        <v>130</v>
      </c>
      <c r="E385" s="205" t="s">
        <v>758</v>
      </c>
      <c r="F385" s="206" t="s">
        <v>759</v>
      </c>
      <c r="G385" s="207" t="s">
        <v>328</v>
      </c>
      <c r="H385" s="208">
        <v>1784.8530000000001</v>
      </c>
      <c r="I385" s="209"/>
      <c r="J385" s="210">
        <f>ROUND(I385*H385,2)</f>
        <v>0</v>
      </c>
      <c r="K385" s="206" t="s">
        <v>434</v>
      </c>
      <c r="L385" s="46"/>
      <c r="M385" s="211" t="s">
        <v>21</v>
      </c>
      <c r="N385" s="212" t="s">
        <v>48</v>
      </c>
      <c r="O385" s="86"/>
      <c r="P385" s="213">
        <f>O385*H385</f>
        <v>0</v>
      </c>
      <c r="Q385" s="213">
        <v>5.0000000000000002E-05</v>
      </c>
      <c r="R385" s="213">
        <f>Q385*H385</f>
        <v>0.089242650000000007</v>
      </c>
      <c r="S385" s="213">
        <v>0</v>
      </c>
      <c r="T385" s="214">
        <f>S385*H385</f>
        <v>0</v>
      </c>
      <c r="U385" s="40"/>
      <c r="V385" s="40"/>
      <c r="W385" s="40"/>
      <c r="X385" s="40"/>
      <c r="Y385" s="40"/>
      <c r="Z385" s="40"/>
      <c r="AA385" s="40"/>
      <c r="AB385" s="40"/>
      <c r="AC385" s="40"/>
      <c r="AD385" s="40"/>
      <c r="AE385" s="40"/>
      <c r="AR385" s="215" t="s">
        <v>217</v>
      </c>
      <c r="AT385" s="215" t="s">
        <v>130</v>
      </c>
      <c r="AU385" s="215" t="s">
        <v>87</v>
      </c>
      <c r="AY385" s="19" t="s">
        <v>129</v>
      </c>
      <c r="BE385" s="216">
        <f>IF(N385="základní",J385,0)</f>
        <v>0</v>
      </c>
      <c r="BF385" s="216">
        <f>IF(N385="snížená",J385,0)</f>
        <v>0</v>
      </c>
      <c r="BG385" s="216">
        <f>IF(N385="zákl. přenesená",J385,0)</f>
        <v>0</v>
      </c>
      <c r="BH385" s="216">
        <f>IF(N385="sníž. přenesená",J385,0)</f>
        <v>0</v>
      </c>
      <c r="BI385" s="216">
        <f>IF(N385="nulová",J385,0)</f>
        <v>0</v>
      </c>
      <c r="BJ385" s="19" t="s">
        <v>85</v>
      </c>
      <c r="BK385" s="216">
        <f>ROUND(I385*H385,2)</f>
        <v>0</v>
      </c>
      <c r="BL385" s="19" t="s">
        <v>217</v>
      </c>
      <c r="BM385" s="215" t="s">
        <v>760</v>
      </c>
    </row>
    <row r="386" s="2" customFormat="1">
      <c r="A386" s="40"/>
      <c r="B386" s="41"/>
      <c r="C386" s="42"/>
      <c r="D386" s="217" t="s">
        <v>135</v>
      </c>
      <c r="E386" s="42"/>
      <c r="F386" s="218" t="s">
        <v>761</v>
      </c>
      <c r="G386" s="42"/>
      <c r="H386" s="42"/>
      <c r="I386" s="219"/>
      <c r="J386" s="42"/>
      <c r="K386" s="42"/>
      <c r="L386" s="46"/>
      <c r="M386" s="220"/>
      <c r="N386" s="221"/>
      <c r="O386" s="86"/>
      <c r="P386" s="86"/>
      <c r="Q386" s="86"/>
      <c r="R386" s="86"/>
      <c r="S386" s="86"/>
      <c r="T386" s="87"/>
      <c r="U386" s="40"/>
      <c r="V386" s="40"/>
      <c r="W386" s="40"/>
      <c r="X386" s="40"/>
      <c r="Y386" s="40"/>
      <c r="Z386" s="40"/>
      <c r="AA386" s="40"/>
      <c r="AB386" s="40"/>
      <c r="AC386" s="40"/>
      <c r="AD386" s="40"/>
      <c r="AE386" s="40"/>
      <c r="AT386" s="19" t="s">
        <v>135</v>
      </c>
      <c r="AU386" s="19" t="s">
        <v>87</v>
      </c>
    </row>
    <row r="387" s="2" customFormat="1">
      <c r="A387" s="40"/>
      <c r="B387" s="41"/>
      <c r="C387" s="42"/>
      <c r="D387" s="217" t="s">
        <v>415</v>
      </c>
      <c r="E387" s="42"/>
      <c r="F387" s="222" t="s">
        <v>721</v>
      </c>
      <c r="G387" s="42"/>
      <c r="H387" s="42"/>
      <c r="I387" s="219"/>
      <c r="J387" s="42"/>
      <c r="K387" s="42"/>
      <c r="L387" s="46"/>
      <c r="M387" s="220"/>
      <c r="N387" s="221"/>
      <c r="O387" s="86"/>
      <c r="P387" s="86"/>
      <c r="Q387" s="86"/>
      <c r="R387" s="86"/>
      <c r="S387" s="86"/>
      <c r="T387" s="87"/>
      <c r="U387" s="40"/>
      <c r="V387" s="40"/>
      <c r="W387" s="40"/>
      <c r="X387" s="40"/>
      <c r="Y387" s="40"/>
      <c r="Z387" s="40"/>
      <c r="AA387" s="40"/>
      <c r="AB387" s="40"/>
      <c r="AC387" s="40"/>
      <c r="AD387" s="40"/>
      <c r="AE387" s="40"/>
      <c r="AT387" s="19" t="s">
        <v>415</v>
      </c>
      <c r="AU387" s="19" t="s">
        <v>87</v>
      </c>
    </row>
    <row r="388" s="14" customFormat="1">
      <c r="A388" s="14"/>
      <c r="B388" s="241"/>
      <c r="C388" s="242"/>
      <c r="D388" s="217" t="s">
        <v>417</v>
      </c>
      <c r="E388" s="243" t="s">
        <v>21</v>
      </c>
      <c r="F388" s="244" t="s">
        <v>376</v>
      </c>
      <c r="G388" s="242"/>
      <c r="H388" s="245">
        <v>1784.8530000000001</v>
      </c>
      <c r="I388" s="246"/>
      <c r="J388" s="242"/>
      <c r="K388" s="242"/>
      <c r="L388" s="247"/>
      <c r="M388" s="248"/>
      <c r="N388" s="249"/>
      <c r="O388" s="249"/>
      <c r="P388" s="249"/>
      <c r="Q388" s="249"/>
      <c r="R388" s="249"/>
      <c r="S388" s="249"/>
      <c r="T388" s="250"/>
      <c r="U388" s="14"/>
      <c r="V388" s="14"/>
      <c r="W388" s="14"/>
      <c r="X388" s="14"/>
      <c r="Y388" s="14"/>
      <c r="Z388" s="14"/>
      <c r="AA388" s="14"/>
      <c r="AB388" s="14"/>
      <c r="AC388" s="14"/>
      <c r="AD388" s="14"/>
      <c r="AE388" s="14"/>
      <c r="AT388" s="251" t="s">
        <v>417</v>
      </c>
      <c r="AU388" s="251" t="s">
        <v>87</v>
      </c>
      <c r="AV388" s="14" t="s">
        <v>87</v>
      </c>
      <c r="AW388" s="14" t="s">
        <v>38</v>
      </c>
      <c r="AX388" s="14" t="s">
        <v>85</v>
      </c>
      <c r="AY388" s="251" t="s">
        <v>129</v>
      </c>
    </row>
    <row r="389" s="2" customFormat="1" ht="16.5" customHeight="1">
      <c r="A389" s="40"/>
      <c r="B389" s="41"/>
      <c r="C389" s="263" t="s">
        <v>762</v>
      </c>
      <c r="D389" s="263" t="s">
        <v>475</v>
      </c>
      <c r="E389" s="264" t="s">
        <v>763</v>
      </c>
      <c r="F389" s="265" t="s">
        <v>764</v>
      </c>
      <c r="G389" s="266" t="s">
        <v>328</v>
      </c>
      <c r="H389" s="267">
        <v>1784.8530000000001</v>
      </c>
      <c r="I389" s="268"/>
      <c r="J389" s="269">
        <f>ROUND(I389*H389,2)</f>
        <v>0</v>
      </c>
      <c r="K389" s="265" t="s">
        <v>21</v>
      </c>
      <c r="L389" s="270"/>
      <c r="M389" s="271" t="s">
        <v>21</v>
      </c>
      <c r="N389" s="272" t="s">
        <v>48</v>
      </c>
      <c r="O389" s="86"/>
      <c r="P389" s="213">
        <f>O389*H389</f>
        <v>0</v>
      </c>
      <c r="Q389" s="213">
        <v>0</v>
      </c>
      <c r="R389" s="213">
        <f>Q389*H389</f>
        <v>0</v>
      </c>
      <c r="S389" s="213">
        <v>0</v>
      </c>
      <c r="T389" s="214">
        <f>S389*H389</f>
        <v>0</v>
      </c>
      <c r="U389" s="40"/>
      <c r="V389" s="40"/>
      <c r="W389" s="40"/>
      <c r="X389" s="40"/>
      <c r="Y389" s="40"/>
      <c r="Z389" s="40"/>
      <c r="AA389" s="40"/>
      <c r="AB389" s="40"/>
      <c r="AC389" s="40"/>
      <c r="AD389" s="40"/>
      <c r="AE389" s="40"/>
      <c r="AR389" s="215" t="s">
        <v>628</v>
      </c>
      <c r="AT389" s="215" t="s">
        <v>475</v>
      </c>
      <c r="AU389" s="215" t="s">
        <v>87</v>
      </c>
      <c r="AY389" s="19" t="s">
        <v>129</v>
      </c>
      <c r="BE389" s="216">
        <f>IF(N389="základní",J389,0)</f>
        <v>0</v>
      </c>
      <c r="BF389" s="216">
        <f>IF(N389="snížená",J389,0)</f>
        <v>0</v>
      </c>
      <c r="BG389" s="216">
        <f>IF(N389="zákl. přenesená",J389,0)</f>
        <v>0</v>
      </c>
      <c r="BH389" s="216">
        <f>IF(N389="sníž. přenesená",J389,0)</f>
        <v>0</v>
      </c>
      <c r="BI389" s="216">
        <f>IF(N389="nulová",J389,0)</f>
        <v>0</v>
      </c>
      <c r="BJ389" s="19" t="s">
        <v>85</v>
      </c>
      <c r="BK389" s="216">
        <f>ROUND(I389*H389,2)</f>
        <v>0</v>
      </c>
      <c r="BL389" s="19" t="s">
        <v>217</v>
      </c>
      <c r="BM389" s="215" t="s">
        <v>765</v>
      </c>
    </row>
    <row r="390" s="2" customFormat="1">
      <c r="A390" s="40"/>
      <c r="B390" s="41"/>
      <c r="C390" s="42"/>
      <c r="D390" s="217" t="s">
        <v>135</v>
      </c>
      <c r="E390" s="42"/>
      <c r="F390" s="218" t="s">
        <v>766</v>
      </c>
      <c r="G390" s="42"/>
      <c r="H390" s="42"/>
      <c r="I390" s="219"/>
      <c r="J390" s="42"/>
      <c r="K390" s="42"/>
      <c r="L390" s="46"/>
      <c r="M390" s="220"/>
      <c r="N390" s="221"/>
      <c r="O390" s="86"/>
      <c r="P390" s="86"/>
      <c r="Q390" s="86"/>
      <c r="R390" s="86"/>
      <c r="S390" s="86"/>
      <c r="T390" s="87"/>
      <c r="U390" s="40"/>
      <c r="V390" s="40"/>
      <c r="W390" s="40"/>
      <c r="X390" s="40"/>
      <c r="Y390" s="40"/>
      <c r="Z390" s="40"/>
      <c r="AA390" s="40"/>
      <c r="AB390" s="40"/>
      <c r="AC390" s="40"/>
      <c r="AD390" s="40"/>
      <c r="AE390" s="40"/>
      <c r="AT390" s="19" t="s">
        <v>135</v>
      </c>
      <c r="AU390" s="19" t="s">
        <v>87</v>
      </c>
    </row>
    <row r="391" s="13" customFormat="1">
      <c r="A391" s="13"/>
      <c r="B391" s="231"/>
      <c r="C391" s="232"/>
      <c r="D391" s="217" t="s">
        <v>417</v>
      </c>
      <c r="E391" s="233" t="s">
        <v>21</v>
      </c>
      <c r="F391" s="234" t="s">
        <v>418</v>
      </c>
      <c r="G391" s="232"/>
      <c r="H391" s="233" t="s">
        <v>21</v>
      </c>
      <c r="I391" s="235"/>
      <c r="J391" s="232"/>
      <c r="K391" s="232"/>
      <c r="L391" s="236"/>
      <c r="M391" s="237"/>
      <c r="N391" s="238"/>
      <c r="O391" s="238"/>
      <c r="P391" s="238"/>
      <c r="Q391" s="238"/>
      <c r="R391" s="238"/>
      <c r="S391" s="238"/>
      <c r="T391" s="239"/>
      <c r="U391" s="13"/>
      <c r="V391" s="13"/>
      <c r="W391" s="13"/>
      <c r="X391" s="13"/>
      <c r="Y391" s="13"/>
      <c r="Z391" s="13"/>
      <c r="AA391" s="13"/>
      <c r="AB391" s="13"/>
      <c r="AC391" s="13"/>
      <c r="AD391" s="13"/>
      <c r="AE391" s="13"/>
      <c r="AT391" s="240" t="s">
        <v>417</v>
      </c>
      <c r="AU391" s="240" t="s">
        <v>87</v>
      </c>
      <c r="AV391" s="13" t="s">
        <v>85</v>
      </c>
      <c r="AW391" s="13" t="s">
        <v>38</v>
      </c>
      <c r="AX391" s="13" t="s">
        <v>77</v>
      </c>
      <c r="AY391" s="240" t="s">
        <v>129</v>
      </c>
    </row>
    <row r="392" s="13" customFormat="1">
      <c r="A392" s="13"/>
      <c r="B392" s="231"/>
      <c r="C392" s="232"/>
      <c r="D392" s="217" t="s">
        <v>417</v>
      </c>
      <c r="E392" s="233" t="s">
        <v>21</v>
      </c>
      <c r="F392" s="234" t="s">
        <v>767</v>
      </c>
      <c r="G392" s="232"/>
      <c r="H392" s="233" t="s">
        <v>21</v>
      </c>
      <c r="I392" s="235"/>
      <c r="J392" s="232"/>
      <c r="K392" s="232"/>
      <c r="L392" s="236"/>
      <c r="M392" s="237"/>
      <c r="N392" s="238"/>
      <c r="O392" s="238"/>
      <c r="P392" s="238"/>
      <c r="Q392" s="238"/>
      <c r="R392" s="238"/>
      <c r="S392" s="238"/>
      <c r="T392" s="239"/>
      <c r="U392" s="13"/>
      <c r="V392" s="13"/>
      <c r="W392" s="13"/>
      <c r="X392" s="13"/>
      <c r="Y392" s="13"/>
      <c r="Z392" s="13"/>
      <c r="AA392" s="13"/>
      <c r="AB392" s="13"/>
      <c r="AC392" s="13"/>
      <c r="AD392" s="13"/>
      <c r="AE392" s="13"/>
      <c r="AT392" s="240" t="s">
        <v>417</v>
      </c>
      <c r="AU392" s="240" t="s">
        <v>87</v>
      </c>
      <c r="AV392" s="13" t="s">
        <v>85</v>
      </c>
      <c r="AW392" s="13" t="s">
        <v>38</v>
      </c>
      <c r="AX392" s="13" t="s">
        <v>77</v>
      </c>
      <c r="AY392" s="240" t="s">
        <v>129</v>
      </c>
    </row>
    <row r="393" s="14" customFormat="1">
      <c r="A393" s="14"/>
      <c r="B393" s="241"/>
      <c r="C393" s="242"/>
      <c r="D393" s="217" t="s">
        <v>417</v>
      </c>
      <c r="E393" s="243" t="s">
        <v>21</v>
      </c>
      <c r="F393" s="244" t="s">
        <v>768</v>
      </c>
      <c r="G393" s="242"/>
      <c r="H393" s="245">
        <v>329.69999999999999</v>
      </c>
      <c r="I393" s="246"/>
      <c r="J393" s="242"/>
      <c r="K393" s="242"/>
      <c r="L393" s="247"/>
      <c r="M393" s="248"/>
      <c r="N393" s="249"/>
      <c r="O393" s="249"/>
      <c r="P393" s="249"/>
      <c r="Q393" s="249"/>
      <c r="R393" s="249"/>
      <c r="S393" s="249"/>
      <c r="T393" s="250"/>
      <c r="U393" s="14"/>
      <c r="V393" s="14"/>
      <c r="W393" s="14"/>
      <c r="X393" s="14"/>
      <c r="Y393" s="14"/>
      <c r="Z393" s="14"/>
      <c r="AA393" s="14"/>
      <c r="AB393" s="14"/>
      <c r="AC393" s="14"/>
      <c r="AD393" s="14"/>
      <c r="AE393" s="14"/>
      <c r="AT393" s="251" t="s">
        <v>417</v>
      </c>
      <c r="AU393" s="251" t="s">
        <v>87</v>
      </c>
      <c r="AV393" s="14" t="s">
        <v>87</v>
      </c>
      <c r="AW393" s="14" t="s">
        <v>38</v>
      </c>
      <c r="AX393" s="14" t="s">
        <v>77</v>
      </c>
      <c r="AY393" s="251" t="s">
        <v>129</v>
      </c>
    </row>
    <row r="394" s="13" customFormat="1">
      <c r="A394" s="13"/>
      <c r="B394" s="231"/>
      <c r="C394" s="232"/>
      <c r="D394" s="217" t="s">
        <v>417</v>
      </c>
      <c r="E394" s="233" t="s">
        <v>21</v>
      </c>
      <c r="F394" s="234" t="s">
        <v>769</v>
      </c>
      <c r="G394" s="232"/>
      <c r="H394" s="233" t="s">
        <v>21</v>
      </c>
      <c r="I394" s="235"/>
      <c r="J394" s="232"/>
      <c r="K394" s="232"/>
      <c r="L394" s="236"/>
      <c r="M394" s="237"/>
      <c r="N394" s="238"/>
      <c r="O394" s="238"/>
      <c r="P394" s="238"/>
      <c r="Q394" s="238"/>
      <c r="R394" s="238"/>
      <c r="S394" s="238"/>
      <c r="T394" s="239"/>
      <c r="U394" s="13"/>
      <c r="V394" s="13"/>
      <c r="W394" s="13"/>
      <c r="X394" s="13"/>
      <c r="Y394" s="13"/>
      <c r="Z394" s="13"/>
      <c r="AA394" s="13"/>
      <c r="AB394" s="13"/>
      <c r="AC394" s="13"/>
      <c r="AD394" s="13"/>
      <c r="AE394" s="13"/>
      <c r="AT394" s="240" t="s">
        <v>417</v>
      </c>
      <c r="AU394" s="240" t="s">
        <v>87</v>
      </c>
      <c r="AV394" s="13" t="s">
        <v>85</v>
      </c>
      <c r="AW394" s="13" t="s">
        <v>38</v>
      </c>
      <c r="AX394" s="13" t="s">
        <v>77</v>
      </c>
      <c r="AY394" s="240" t="s">
        <v>129</v>
      </c>
    </row>
    <row r="395" s="14" customFormat="1">
      <c r="A395" s="14"/>
      <c r="B395" s="241"/>
      <c r="C395" s="242"/>
      <c r="D395" s="217" t="s">
        <v>417</v>
      </c>
      <c r="E395" s="243" t="s">
        <v>21</v>
      </c>
      <c r="F395" s="244" t="s">
        <v>770</v>
      </c>
      <c r="G395" s="242"/>
      <c r="H395" s="245">
        <v>495.49200000000002</v>
      </c>
      <c r="I395" s="246"/>
      <c r="J395" s="242"/>
      <c r="K395" s="242"/>
      <c r="L395" s="247"/>
      <c r="M395" s="248"/>
      <c r="N395" s="249"/>
      <c r="O395" s="249"/>
      <c r="P395" s="249"/>
      <c r="Q395" s="249"/>
      <c r="R395" s="249"/>
      <c r="S395" s="249"/>
      <c r="T395" s="250"/>
      <c r="U395" s="14"/>
      <c r="V395" s="14"/>
      <c r="W395" s="14"/>
      <c r="X395" s="14"/>
      <c r="Y395" s="14"/>
      <c r="Z395" s="14"/>
      <c r="AA395" s="14"/>
      <c r="AB395" s="14"/>
      <c r="AC395" s="14"/>
      <c r="AD395" s="14"/>
      <c r="AE395" s="14"/>
      <c r="AT395" s="251" t="s">
        <v>417</v>
      </c>
      <c r="AU395" s="251" t="s">
        <v>87</v>
      </c>
      <c r="AV395" s="14" t="s">
        <v>87</v>
      </c>
      <c r="AW395" s="14" t="s">
        <v>38</v>
      </c>
      <c r="AX395" s="14" t="s">
        <v>77</v>
      </c>
      <c r="AY395" s="251" t="s">
        <v>129</v>
      </c>
    </row>
    <row r="396" s="13" customFormat="1">
      <c r="A396" s="13"/>
      <c r="B396" s="231"/>
      <c r="C396" s="232"/>
      <c r="D396" s="217" t="s">
        <v>417</v>
      </c>
      <c r="E396" s="233" t="s">
        <v>21</v>
      </c>
      <c r="F396" s="234" t="s">
        <v>771</v>
      </c>
      <c r="G396" s="232"/>
      <c r="H396" s="233" t="s">
        <v>21</v>
      </c>
      <c r="I396" s="235"/>
      <c r="J396" s="232"/>
      <c r="K396" s="232"/>
      <c r="L396" s="236"/>
      <c r="M396" s="237"/>
      <c r="N396" s="238"/>
      <c r="O396" s="238"/>
      <c r="P396" s="238"/>
      <c r="Q396" s="238"/>
      <c r="R396" s="238"/>
      <c r="S396" s="238"/>
      <c r="T396" s="239"/>
      <c r="U396" s="13"/>
      <c r="V396" s="13"/>
      <c r="W396" s="13"/>
      <c r="X396" s="13"/>
      <c r="Y396" s="13"/>
      <c r="Z396" s="13"/>
      <c r="AA396" s="13"/>
      <c r="AB396" s="13"/>
      <c r="AC396" s="13"/>
      <c r="AD396" s="13"/>
      <c r="AE396" s="13"/>
      <c r="AT396" s="240" t="s">
        <v>417</v>
      </c>
      <c r="AU396" s="240" t="s">
        <v>87</v>
      </c>
      <c r="AV396" s="13" t="s">
        <v>85</v>
      </c>
      <c r="AW396" s="13" t="s">
        <v>38</v>
      </c>
      <c r="AX396" s="13" t="s">
        <v>77</v>
      </c>
      <c r="AY396" s="240" t="s">
        <v>129</v>
      </c>
    </row>
    <row r="397" s="14" customFormat="1">
      <c r="A397" s="14"/>
      <c r="B397" s="241"/>
      <c r="C397" s="242"/>
      <c r="D397" s="217" t="s">
        <v>417</v>
      </c>
      <c r="E397" s="243" t="s">
        <v>21</v>
      </c>
      <c r="F397" s="244" t="s">
        <v>772</v>
      </c>
      <c r="G397" s="242"/>
      <c r="H397" s="245">
        <v>24.738</v>
      </c>
      <c r="I397" s="246"/>
      <c r="J397" s="242"/>
      <c r="K397" s="242"/>
      <c r="L397" s="247"/>
      <c r="M397" s="248"/>
      <c r="N397" s="249"/>
      <c r="O397" s="249"/>
      <c r="P397" s="249"/>
      <c r="Q397" s="249"/>
      <c r="R397" s="249"/>
      <c r="S397" s="249"/>
      <c r="T397" s="250"/>
      <c r="U397" s="14"/>
      <c r="V397" s="14"/>
      <c r="W397" s="14"/>
      <c r="X397" s="14"/>
      <c r="Y397" s="14"/>
      <c r="Z397" s="14"/>
      <c r="AA397" s="14"/>
      <c r="AB397" s="14"/>
      <c r="AC397" s="14"/>
      <c r="AD397" s="14"/>
      <c r="AE397" s="14"/>
      <c r="AT397" s="251" t="s">
        <v>417</v>
      </c>
      <c r="AU397" s="251" t="s">
        <v>87</v>
      </c>
      <c r="AV397" s="14" t="s">
        <v>87</v>
      </c>
      <c r="AW397" s="14" t="s">
        <v>38</v>
      </c>
      <c r="AX397" s="14" t="s">
        <v>77</v>
      </c>
      <c r="AY397" s="251" t="s">
        <v>129</v>
      </c>
    </row>
    <row r="398" s="16" customFormat="1">
      <c r="A398" s="16"/>
      <c r="B398" s="273"/>
      <c r="C398" s="274"/>
      <c r="D398" s="217" t="s">
        <v>417</v>
      </c>
      <c r="E398" s="275" t="s">
        <v>342</v>
      </c>
      <c r="F398" s="276" t="s">
        <v>773</v>
      </c>
      <c r="G398" s="274"/>
      <c r="H398" s="277">
        <v>849.92999999999995</v>
      </c>
      <c r="I398" s="278"/>
      <c r="J398" s="274"/>
      <c r="K398" s="274"/>
      <c r="L398" s="279"/>
      <c r="M398" s="280"/>
      <c r="N398" s="281"/>
      <c r="O398" s="281"/>
      <c r="P398" s="281"/>
      <c r="Q398" s="281"/>
      <c r="R398" s="281"/>
      <c r="S398" s="281"/>
      <c r="T398" s="282"/>
      <c r="U398" s="16"/>
      <c r="V398" s="16"/>
      <c r="W398" s="16"/>
      <c r="X398" s="16"/>
      <c r="Y398" s="16"/>
      <c r="Z398" s="16"/>
      <c r="AA398" s="16"/>
      <c r="AB398" s="16"/>
      <c r="AC398" s="16"/>
      <c r="AD398" s="16"/>
      <c r="AE398" s="16"/>
      <c r="AT398" s="283" t="s">
        <v>417</v>
      </c>
      <c r="AU398" s="283" t="s">
        <v>87</v>
      </c>
      <c r="AV398" s="16" t="s">
        <v>128</v>
      </c>
      <c r="AW398" s="16" t="s">
        <v>38</v>
      </c>
      <c r="AX398" s="16" t="s">
        <v>77</v>
      </c>
      <c r="AY398" s="283" t="s">
        <v>129</v>
      </c>
    </row>
    <row r="399" s="14" customFormat="1">
      <c r="A399" s="14"/>
      <c r="B399" s="241"/>
      <c r="C399" s="242"/>
      <c r="D399" s="217" t="s">
        <v>417</v>
      </c>
      <c r="E399" s="243" t="s">
        <v>376</v>
      </c>
      <c r="F399" s="244" t="s">
        <v>774</v>
      </c>
      <c r="G399" s="242"/>
      <c r="H399" s="245">
        <v>1784.8530000000001</v>
      </c>
      <c r="I399" s="246"/>
      <c r="J399" s="242"/>
      <c r="K399" s="242"/>
      <c r="L399" s="247"/>
      <c r="M399" s="248"/>
      <c r="N399" s="249"/>
      <c r="O399" s="249"/>
      <c r="P399" s="249"/>
      <c r="Q399" s="249"/>
      <c r="R399" s="249"/>
      <c r="S399" s="249"/>
      <c r="T399" s="250"/>
      <c r="U399" s="14"/>
      <c r="V399" s="14"/>
      <c r="W399" s="14"/>
      <c r="X399" s="14"/>
      <c r="Y399" s="14"/>
      <c r="Z399" s="14"/>
      <c r="AA399" s="14"/>
      <c r="AB399" s="14"/>
      <c r="AC399" s="14"/>
      <c r="AD399" s="14"/>
      <c r="AE399" s="14"/>
      <c r="AT399" s="251" t="s">
        <v>417</v>
      </c>
      <c r="AU399" s="251" t="s">
        <v>87</v>
      </c>
      <c r="AV399" s="14" t="s">
        <v>87</v>
      </c>
      <c r="AW399" s="14" t="s">
        <v>38</v>
      </c>
      <c r="AX399" s="14" t="s">
        <v>85</v>
      </c>
      <c r="AY399" s="251" t="s">
        <v>129</v>
      </c>
    </row>
    <row r="400" s="2" customFormat="1" ht="16.5" customHeight="1">
      <c r="A400" s="40"/>
      <c r="B400" s="41"/>
      <c r="C400" s="204" t="s">
        <v>775</v>
      </c>
      <c r="D400" s="204" t="s">
        <v>130</v>
      </c>
      <c r="E400" s="205" t="s">
        <v>776</v>
      </c>
      <c r="F400" s="206" t="s">
        <v>777</v>
      </c>
      <c r="G400" s="207" t="s">
        <v>328</v>
      </c>
      <c r="H400" s="208">
        <v>166</v>
      </c>
      <c r="I400" s="209"/>
      <c r="J400" s="210">
        <f>ROUND(I400*H400,2)</f>
        <v>0</v>
      </c>
      <c r="K400" s="206" t="s">
        <v>434</v>
      </c>
      <c r="L400" s="46"/>
      <c r="M400" s="211" t="s">
        <v>21</v>
      </c>
      <c r="N400" s="212" t="s">
        <v>48</v>
      </c>
      <c r="O400" s="86"/>
      <c r="P400" s="213">
        <f>O400*H400</f>
        <v>0</v>
      </c>
      <c r="Q400" s="213">
        <v>0</v>
      </c>
      <c r="R400" s="213">
        <f>Q400*H400</f>
        <v>0</v>
      </c>
      <c r="S400" s="213">
        <v>0.001</v>
      </c>
      <c r="T400" s="214">
        <f>S400*H400</f>
        <v>0.16600000000000001</v>
      </c>
      <c r="U400" s="40"/>
      <c r="V400" s="40"/>
      <c r="W400" s="40"/>
      <c r="X400" s="40"/>
      <c r="Y400" s="40"/>
      <c r="Z400" s="40"/>
      <c r="AA400" s="40"/>
      <c r="AB400" s="40"/>
      <c r="AC400" s="40"/>
      <c r="AD400" s="40"/>
      <c r="AE400" s="40"/>
      <c r="AR400" s="215" t="s">
        <v>217</v>
      </c>
      <c r="AT400" s="215" t="s">
        <v>130</v>
      </c>
      <c r="AU400" s="215" t="s">
        <v>87</v>
      </c>
      <c r="AY400" s="19" t="s">
        <v>129</v>
      </c>
      <c r="BE400" s="216">
        <f>IF(N400="základní",J400,0)</f>
        <v>0</v>
      </c>
      <c r="BF400" s="216">
        <f>IF(N400="snížená",J400,0)</f>
        <v>0</v>
      </c>
      <c r="BG400" s="216">
        <f>IF(N400="zákl. přenesená",J400,0)</f>
        <v>0</v>
      </c>
      <c r="BH400" s="216">
        <f>IF(N400="sníž. přenesená",J400,0)</f>
        <v>0</v>
      </c>
      <c r="BI400" s="216">
        <f>IF(N400="nulová",J400,0)</f>
        <v>0</v>
      </c>
      <c r="BJ400" s="19" t="s">
        <v>85</v>
      </c>
      <c r="BK400" s="216">
        <f>ROUND(I400*H400,2)</f>
        <v>0</v>
      </c>
      <c r="BL400" s="19" t="s">
        <v>217</v>
      </c>
      <c r="BM400" s="215" t="s">
        <v>778</v>
      </c>
    </row>
    <row r="401" s="2" customFormat="1">
      <c r="A401" s="40"/>
      <c r="B401" s="41"/>
      <c r="C401" s="42"/>
      <c r="D401" s="217" t="s">
        <v>135</v>
      </c>
      <c r="E401" s="42"/>
      <c r="F401" s="218" t="s">
        <v>779</v>
      </c>
      <c r="G401" s="42"/>
      <c r="H401" s="42"/>
      <c r="I401" s="219"/>
      <c r="J401" s="42"/>
      <c r="K401" s="42"/>
      <c r="L401" s="46"/>
      <c r="M401" s="220"/>
      <c r="N401" s="221"/>
      <c r="O401" s="86"/>
      <c r="P401" s="86"/>
      <c r="Q401" s="86"/>
      <c r="R401" s="86"/>
      <c r="S401" s="86"/>
      <c r="T401" s="87"/>
      <c r="U401" s="40"/>
      <c r="V401" s="40"/>
      <c r="W401" s="40"/>
      <c r="X401" s="40"/>
      <c r="Y401" s="40"/>
      <c r="Z401" s="40"/>
      <c r="AA401" s="40"/>
      <c r="AB401" s="40"/>
      <c r="AC401" s="40"/>
      <c r="AD401" s="40"/>
      <c r="AE401" s="40"/>
      <c r="AT401" s="19" t="s">
        <v>135</v>
      </c>
      <c r="AU401" s="19" t="s">
        <v>87</v>
      </c>
    </row>
    <row r="402" s="2" customFormat="1">
      <c r="A402" s="40"/>
      <c r="B402" s="41"/>
      <c r="C402" s="42"/>
      <c r="D402" s="217" t="s">
        <v>415</v>
      </c>
      <c r="E402" s="42"/>
      <c r="F402" s="222" t="s">
        <v>780</v>
      </c>
      <c r="G402" s="42"/>
      <c r="H402" s="42"/>
      <c r="I402" s="219"/>
      <c r="J402" s="42"/>
      <c r="K402" s="42"/>
      <c r="L402" s="46"/>
      <c r="M402" s="220"/>
      <c r="N402" s="221"/>
      <c r="O402" s="86"/>
      <c r="P402" s="86"/>
      <c r="Q402" s="86"/>
      <c r="R402" s="86"/>
      <c r="S402" s="86"/>
      <c r="T402" s="87"/>
      <c r="U402" s="40"/>
      <c r="V402" s="40"/>
      <c r="W402" s="40"/>
      <c r="X402" s="40"/>
      <c r="Y402" s="40"/>
      <c r="Z402" s="40"/>
      <c r="AA402" s="40"/>
      <c r="AB402" s="40"/>
      <c r="AC402" s="40"/>
      <c r="AD402" s="40"/>
      <c r="AE402" s="40"/>
      <c r="AT402" s="19" t="s">
        <v>415</v>
      </c>
      <c r="AU402" s="19" t="s">
        <v>87</v>
      </c>
    </row>
    <row r="403" s="13" customFormat="1">
      <c r="A403" s="13"/>
      <c r="B403" s="231"/>
      <c r="C403" s="232"/>
      <c r="D403" s="217" t="s">
        <v>417</v>
      </c>
      <c r="E403" s="233" t="s">
        <v>21</v>
      </c>
      <c r="F403" s="234" t="s">
        <v>418</v>
      </c>
      <c r="G403" s="232"/>
      <c r="H403" s="233" t="s">
        <v>21</v>
      </c>
      <c r="I403" s="235"/>
      <c r="J403" s="232"/>
      <c r="K403" s="232"/>
      <c r="L403" s="236"/>
      <c r="M403" s="237"/>
      <c r="N403" s="238"/>
      <c r="O403" s="238"/>
      <c r="P403" s="238"/>
      <c r="Q403" s="238"/>
      <c r="R403" s="238"/>
      <c r="S403" s="238"/>
      <c r="T403" s="239"/>
      <c r="U403" s="13"/>
      <c r="V403" s="13"/>
      <c r="W403" s="13"/>
      <c r="X403" s="13"/>
      <c r="Y403" s="13"/>
      <c r="Z403" s="13"/>
      <c r="AA403" s="13"/>
      <c r="AB403" s="13"/>
      <c r="AC403" s="13"/>
      <c r="AD403" s="13"/>
      <c r="AE403" s="13"/>
      <c r="AT403" s="240" t="s">
        <v>417</v>
      </c>
      <c r="AU403" s="240" t="s">
        <v>87</v>
      </c>
      <c r="AV403" s="13" t="s">
        <v>85</v>
      </c>
      <c r="AW403" s="13" t="s">
        <v>38</v>
      </c>
      <c r="AX403" s="13" t="s">
        <v>77</v>
      </c>
      <c r="AY403" s="240" t="s">
        <v>129</v>
      </c>
    </row>
    <row r="404" s="14" customFormat="1">
      <c r="A404" s="14"/>
      <c r="B404" s="241"/>
      <c r="C404" s="242"/>
      <c r="D404" s="217" t="s">
        <v>417</v>
      </c>
      <c r="E404" s="243" t="s">
        <v>378</v>
      </c>
      <c r="F404" s="244" t="s">
        <v>781</v>
      </c>
      <c r="G404" s="242"/>
      <c r="H404" s="245">
        <v>166</v>
      </c>
      <c r="I404" s="246"/>
      <c r="J404" s="242"/>
      <c r="K404" s="242"/>
      <c r="L404" s="247"/>
      <c r="M404" s="248"/>
      <c r="N404" s="249"/>
      <c r="O404" s="249"/>
      <c r="P404" s="249"/>
      <c r="Q404" s="249"/>
      <c r="R404" s="249"/>
      <c r="S404" s="249"/>
      <c r="T404" s="250"/>
      <c r="U404" s="14"/>
      <c r="V404" s="14"/>
      <c r="W404" s="14"/>
      <c r="X404" s="14"/>
      <c r="Y404" s="14"/>
      <c r="Z404" s="14"/>
      <c r="AA404" s="14"/>
      <c r="AB404" s="14"/>
      <c r="AC404" s="14"/>
      <c r="AD404" s="14"/>
      <c r="AE404" s="14"/>
      <c r="AT404" s="251" t="s">
        <v>417</v>
      </c>
      <c r="AU404" s="251" t="s">
        <v>87</v>
      </c>
      <c r="AV404" s="14" t="s">
        <v>87</v>
      </c>
      <c r="AW404" s="14" t="s">
        <v>38</v>
      </c>
      <c r="AX404" s="14" t="s">
        <v>85</v>
      </c>
      <c r="AY404" s="251" t="s">
        <v>129</v>
      </c>
    </row>
    <row r="405" s="2" customFormat="1" ht="16.5" customHeight="1">
      <c r="A405" s="40"/>
      <c r="B405" s="41"/>
      <c r="C405" s="204" t="s">
        <v>782</v>
      </c>
      <c r="D405" s="204" t="s">
        <v>130</v>
      </c>
      <c r="E405" s="205" t="s">
        <v>783</v>
      </c>
      <c r="F405" s="206" t="s">
        <v>784</v>
      </c>
      <c r="G405" s="207" t="s">
        <v>328</v>
      </c>
      <c r="H405" s="208">
        <v>290</v>
      </c>
      <c r="I405" s="209"/>
      <c r="J405" s="210">
        <f>ROUND(I405*H405,2)</f>
        <v>0</v>
      </c>
      <c r="K405" s="206" t="s">
        <v>434</v>
      </c>
      <c r="L405" s="46"/>
      <c r="M405" s="211" t="s">
        <v>21</v>
      </c>
      <c r="N405" s="212" t="s">
        <v>48</v>
      </c>
      <c r="O405" s="86"/>
      <c r="P405" s="213">
        <f>O405*H405</f>
        <v>0</v>
      </c>
      <c r="Q405" s="213">
        <v>0</v>
      </c>
      <c r="R405" s="213">
        <f>Q405*H405</f>
        <v>0</v>
      </c>
      <c r="S405" s="213">
        <v>0.001</v>
      </c>
      <c r="T405" s="214">
        <f>S405*H405</f>
        <v>0.28999999999999998</v>
      </c>
      <c r="U405" s="40"/>
      <c r="V405" s="40"/>
      <c r="W405" s="40"/>
      <c r="X405" s="40"/>
      <c r="Y405" s="40"/>
      <c r="Z405" s="40"/>
      <c r="AA405" s="40"/>
      <c r="AB405" s="40"/>
      <c r="AC405" s="40"/>
      <c r="AD405" s="40"/>
      <c r="AE405" s="40"/>
      <c r="AR405" s="215" t="s">
        <v>217</v>
      </c>
      <c r="AT405" s="215" t="s">
        <v>130</v>
      </c>
      <c r="AU405" s="215" t="s">
        <v>87</v>
      </c>
      <c r="AY405" s="19" t="s">
        <v>129</v>
      </c>
      <c r="BE405" s="216">
        <f>IF(N405="základní",J405,0)</f>
        <v>0</v>
      </c>
      <c r="BF405" s="216">
        <f>IF(N405="snížená",J405,0)</f>
        <v>0</v>
      </c>
      <c r="BG405" s="216">
        <f>IF(N405="zákl. přenesená",J405,0)</f>
        <v>0</v>
      </c>
      <c r="BH405" s="216">
        <f>IF(N405="sníž. přenesená",J405,0)</f>
        <v>0</v>
      </c>
      <c r="BI405" s="216">
        <f>IF(N405="nulová",J405,0)</f>
        <v>0</v>
      </c>
      <c r="BJ405" s="19" t="s">
        <v>85</v>
      </c>
      <c r="BK405" s="216">
        <f>ROUND(I405*H405,2)</f>
        <v>0</v>
      </c>
      <c r="BL405" s="19" t="s">
        <v>217</v>
      </c>
      <c r="BM405" s="215" t="s">
        <v>785</v>
      </c>
    </row>
    <row r="406" s="2" customFormat="1">
      <c r="A406" s="40"/>
      <c r="B406" s="41"/>
      <c r="C406" s="42"/>
      <c r="D406" s="217" t="s">
        <v>135</v>
      </c>
      <c r="E406" s="42"/>
      <c r="F406" s="218" t="s">
        <v>786</v>
      </c>
      <c r="G406" s="42"/>
      <c r="H406" s="42"/>
      <c r="I406" s="219"/>
      <c r="J406" s="42"/>
      <c r="K406" s="42"/>
      <c r="L406" s="46"/>
      <c r="M406" s="220"/>
      <c r="N406" s="221"/>
      <c r="O406" s="86"/>
      <c r="P406" s="86"/>
      <c r="Q406" s="86"/>
      <c r="R406" s="86"/>
      <c r="S406" s="86"/>
      <c r="T406" s="87"/>
      <c r="U406" s="40"/>
      <c r="V406" s="40"/>
      <c r="W406" s="40"/>
      <c r="X406" s="40"/>
      <c r="Y406" s="40"/>
      <c r="Z406" s="40"/>
      <c r="AA406" s="40"/>
      <c r="AB406" s="40"/>
      <c r="AC406" s="40"/>
      <c r="AD406" s="40"/>
      <c r="AE406" s="40"/>
      <c r="AT406" s="19" t="s">
        <v>135</v>
      </c>
      <c r="AU406" s="19" t="s">
        <v>87</v>
      </c>
    </row>
    <row r="407" s="2" customFormat="1">
      <c r="A407" s="40"/>
      <c r="B407" s="41"/>
      <c r="C407" s="42"/>
      <c r="D407" s="217" t="s">
        <v>415</v>
      </c>
      <c r="E407" s="42"/>
      <c r="F407" s="222" t="s">
        <v>780</v>
      </c>
      <c r="G407" s="42"/>
      <c r="H407" s="42"/>
      <c r="I407" s="219"/>
      <c r="J407" s="42"/>
      <c r="K407" s="42"/>
      <c r="L407" s="46"/>
      <c r="M407" s="220"/>
      <c r="N407" s="221"/>
      <c r="O407" s="86"/>
      <c r="P407" s="86"/>
      <c r="Q407" s="86"/>
      <c r="R407" s="86"/>
      <c r="S407" s="86"/>
      <c r="T407" s="87"/>
      <c r="U407" s="40"/>
      <c r="V407" s="40"/>
      <c r="W407" s="40"/>
      <c r="X407" s="40"/>
      <c r="Y407" s="40"/>
      <c r="Z407" s="40"/>
      <c r="AA407" s="40"/>
      <c r="AB407" s="40"/>
      <c r="AC407" s="40"/>
      <c r="AD407" s="40"/>
      <c r="AE407" s="40"/>
      <c r="AT407" s="19" t="s">
        <v>415</v>
      </c>
      <c r="AU407" s="19" t="s">
        <v>87</v>
      </c>
    </row>
    <row r="408" s="13" customFormat="1">
      <c r="A408" s="13"/>
      <c r="B408" s="231"/>
      <c r="C408" s="232"/>
      <c r="D408" s="217" t="s">
        <v>417</v>
      </c>
      <c r="E408" s="233" t="s">
        <v>21</v>
      </c>
      <c r="F408" s="234" t="s">
        <v>787</v>
      </c>
      <c r="G408" s="232"/>
      <c r="H408" s="233" t="s">
        <v>21</v>
      </c>
      <c r="I408" s="235"/>
      <c r="J408" s="232"/>
      <c r="K408" s="232"/>
      <c r="L408" s="236"/>
      <c r="M408" s="237"/>
      <c r="N408" s="238"/>
      <c r="O408" s="238"/>
      <c r="P408" s="238"/>
      <c r="Q408" s="238"/>
      <c r="R408" s="238"/>
      <c r="S408" s="238"/>
      <c r="T408" s="239"/>
      <c r="U408" s="13"/>
      <c r="V408" s="13"/>
      <c r="W408" s="13"/>
      <c r="X408" s="13"/>
      <c r="Y408" s="13"/>
      <c r="Z408" s="13"/>
      <c r="AA408" s="13"/>
      <c r="AB408" s="13"/>
      <c r="AC408" s="13"/>
      <c r="AD408" s="13"/>
      <c r="AE408" s="13"/>
      <c r="AT408" s="240" t="s">
        <v>417</v>
      </c>
      <c r="AU408" s="240" t="s">
        <v>87</v>
      </c>
      <c r="AV408" s="13" t="s">
        <v>85</v>
      </c>
      <c r="AW408" s="13" t="s">
        <v>38</v>
      </c>
      <c r="AX408" s="13" t="s">
        <v>77</v>
      </c>
      <c r="AY408" s="240" t="s">
        <v>129</v>
      </c>
    </row>
    <row r="409" s="14" customFormat="1">
      <c r="A409" s="14"/>
      <c r="B409" s="241"/>
      <c r="C409" s="242"/>
      <c r="D409" s="217" t="s">
        <v>417</v>
      </c>
      <c r="E409" s="243" t="s">
        <v>21</v>
      </c>
      <c r="F409" s="244" t="s">
        <v>788</v>
      </c>
      <c r="G409" s="242"/>
      <c r="H409" s="245">
        <v>180</v>
      </c>
      <c r="I409" s="246"/>
      <c r="J409" s="242"/>
      <c r="K409" s="242"/>
      <c r="L409" s="247"/>
      <c r="M409" s="248"/>
      <c r="N409" s="249"/>
      <c r="O409" s="249"/>
      <c r="P409" s="249"/>
      <c r="Q409" s="249"/>
      <c r="R409" s="249"/>
      <c r="S409" s="249"/>
      <c r="T409" s="250"/>
      <c r="U409" s="14"/>
      <c r="V409" s="14"/>
      <c r="W409" s="14"/>
      <c r="X409" s="14"/>
      <c r="Y409" s="14"/>
      <c r="Z409" s="14"/>
      <c r="AA409" s="14"/>
      <c r="AB409" s="14"/>
      <c r="AC409" s="14"/>
      <c r="AD409" s="14"/>
      <c r="AE409" s="14"/>
      <c r="AT409" s="251" t="s">
        <v>417</v>
      </c>
      <c r="AU409" s="251" t="s">
        <v>87</v>
      </c>
      <c r="AV409" s="14" t="s">
        <v>87</v>
      </c>
      <c r="AW409" s="14" t="s">
        <v>38</v>
      </c>
      <c r="AX409" s="14" t="s">
        <v>77</v>
      </c>
      <c r="AY409" s="251" t="s">
        <v>129</v>
      </c>
    </row>
    <row r="410" s="14" customFormat="1">
      <c r="A410" s="14"/>
      <c r="B410" s="241"/>
      <c r="C410" s="242"/>
      <c r="D410" s="217" t="s">
        <v>417</v>
      </c>
      <c r="E410" s="243" t="s">
        <v>21</v>
      </c>
      <c r="F410" s="244" t="s">
        <v>789</v>
      </c>
      <c r="G410" s="242"/>
      <c r="H410" s="245">
        <v>110</v>
      </c>
      <c r="I410" s="246"/>
      <c r="J410" s="242"/>
      <c r="K410" s="242"/>
      <c r="L410" s="247"/>
      <c r="M410" s="248"/>
      <c r="N410" s="249"/>
      <c r="O410" s="249"/>
      <c r="P410" s="249"/>
      <c r="Q410" s="249"/>
      <c r="R410" s="249"/>
      <c r="S410" s="249"/>
      <c r="T410" s="250"/>
      <c r="U410" s="14"/>
      <c r="V410" s="14"/>
      <c r="W410" s="14"/>
      <c r="X410" s="14"/>
      <c r="Y410" s="14"/>
      <c r="Z410" s="14"/>
      <c r="AA410" s="14"/>
      <c r="AB410" s="14"/>
      <c r="AC410" s="14"/>
      <c r="AD410" s="14"/>
      <c r="AE410" s="14"/>
      <c r="AT410" s="251" t="s">
        <v>417</v>
      </c>
      <c r="AU410" s="251" t="s">
        <v>87</v>
      </c>
      <c r="AV410" s="14" t="s">
        <v>87</v>
      </c>
      <c r="AW410" s="14" t="s">
        <v>38</v>
      </c>
      <c r="AX410" s="14" t="s">
        <v>77</v>
      </c>
      <c r="AY410" s="251" t="s">
        <v>129</v>
      </c>
    </row>
    <row r="411" s="15" customFormat="1">
      <c r="A411" s="15"/>
      <c r="B411" s="252"/>
      <c r="C411" s="253"/>
      <c r="D411" s="217" t="s">
        <v>417</v>
      </c>
      <c r="E411" s="254" t="s">
        <v>381</v>
      </c>
      <c r="F411" s="255" t="s">
        <v>424</v>
      </c>
      <c r="G411" s="253"/>
      <c r="H411" s="256">
        <v>290</v>
      </c>
      <c r="I411" s="257"/>
      <c r="J411" s="253"/>
      <c r="K411" s="253"/>
      <c r="L411" s="258"/>
      <c r="M411" s="259"/>
      <c r="N411" s="260"/>
      <c r="O411" s="260"/>
      <c r="P411" s="260"/>
      <c r="Q411" s="260"/>
      <c r="R411" s="260"/>
      <c r="S411" s="260"/>
      <c r="T411" s="261"/>
      <c r="U411" s="15"/>
      <c r="V411" s="15"/>
      <c r="W411" s="15"/>
      <c r="X411" s="15"/>
      <c r="Y411" s="15"/>
      <c r="Z411" s="15"/>
      <c r="AA411" s="15"/>
      <c r="AB411" s="15"/>
      <c r="AC411" s="15"/>
      <c r="AD411" s="15"/>
      <c r="AE411" s="15"/>
      <c r="AT411" s="262" t="s">
        <v>417</v>
      </c>
      <c r="AU411" s="262" t="s">
        <v>87</v>
      </c>
      <c r="AV411" s="15" t="s">
        <v>149</v>
      </c>
      <c r="AW411" s="15" t="s">
        <v>38</v>
      </c>
      <c r="AX411" s="15" t="s">
        <v>85</v>
      </c>
      <c r="AY411" s="262" t="s">
        <v>129</v>
      </c>
    </row>
    <row r="412" s="2" customFormat="1" ht="16.5" customHeight="1">
      <c r="A412" s="40"/>
      <c r="B412" s="41"/>
      <c r="C412" s="204" t="s">
        <v>790</v>
      </c>
      <c r="D412" s="204" t="s">
        <v>130</v>
      </c>
      <c r="E412" s="205" t="s">
        <v>791</v>
      </c>
      <c r="F412" s="206" t="s">
        <v>792</v>
      </c>
      <c r="G412" s="207" t="s">
        <v>328</v>
      </c>
      <c r="H412" s="208">
        <v>1887.8689999999999</v>
      </c>
      <c r="I412" s="209"/>
      <c r="J412" s="210">
        <f>ROUND(I412*H412,2)</f>
        <v>0</v>
      </c>
      <c r="K412" s="206" t="s">
        <v>434</v>
      </c>
      <c r="L412" s="46"/>
      <c r="M412" s="211" t="s">
        <v>21</v>
      </c>
      <c r="N412" s="212" t="s">
        <v>48</v>
      </c>
      <c r="O412" s="86"/>
      <c r="P412" s="213">
        <f>O412*H412</f>
        <v>0</v>
      </c>
      <c r="Q412" s="213">
        <v>0</v>
      </c>
      <c r="R412" s="213">
        <f>Q412*H412</f>
        <v>0</v>
      </c>
      <c r="S412" s="213">
        <v>0.001</v>
      </c>
      <c r="T412" s="214">
        <f>S412*H412</f>
        <v>1.887869</v>
      </c>
      <c r="U412" s="40"/>
      <c r="V412" s="40"/>
      <c r="W412" s="40"/>
      <c r="X412" s="40"/>
      <c r="Y412" s="40"/>
      <c r="Z412" s="40"/>
      <c r="AA412" s="40"/>
      <c r="AB412" s="40"/>
      <c r="AC412" s="40"/>
      <c r="AD412" s="40"/>
      <c r="AE412" s="40"/>
      <c r="AR412" s="215" t="s">
        <v>217</v>
      </c>
      <c r="AT412" s="215" t="s">
        <v>130</v>
      </c>
      <c r="AU412" s="215" t="s">
        <v>87</v>
      </c>
      <c r="AY412" s="19" t="s">
        <v>129</v>
      </c>
      <c r="BE412" s="216">
        <f>IF(N412="základní",J412,0)</f>
        <v>0</v>
      </c>
      <c r="BF412" s="216">
        <f>IF(N412="snížená",J412,0)</f>
        <v>0</v>
      </c>
      <c r="BG412" s="216">
        <f>IF(N412="zákl. přenesená",J412,0)</f>
        <v>0</v>
      </c>
      <c r="BH412" s="216">
        <f>IF(N412="sníž. přenesená",J412,0)</f>
        <v>0</v>
      </c>
      <c r="BI412" s="216">
        <f>IF(N412="nulová",J412,0)</f>
        <v>0</v>
      </c>
      <c r="BJ412" s="19" t="s">
        <v>85</v>
      </c>
      <c r="BK412" s="216">
        <f>ROUND(I412*H412,2)</f>
        <v>0</v>
      </c>
      <c r="BL412" s="19" t="s">
        <v>217</v>
      </c>
      <c r="BM412" s="215" t="s">
        <v>793</v>
      </c>
    </row>
    <row r="413" s="2" customFormat="1">
      <c r="A413" s="40"/>
      <c r="B413" s="41"/>
      <c r="C413" s="42"/>
      <c r="D413" s="217" t="s">
        <v>135</v>
      </c>
      <c r="E413" s="42"/>
      <c r="F413" s="218" t="s">
        <v>794</v>
      </c>
      <c r="G413" s="42"/>
      <c r="H413" s="42"/>
      <c r="I413" s="219"/>
      <c r="J413" s="42"/>
      <c r="K413" s="42"/>
      <c r="L413" s="46"/>
      <c r="M413" s="220"/>
      <c r="N413" s="221"/>
      <c r="O413" s="86"/>
      <c r="P413" s="86"/>
      <c r="Q413" s="86"/>
      <c r="R413" s="86"/>
      <c r="S413" s="86"/>
      <c r="T413" s="87"/>
      <c r="U413" s="40"/>
      <c r="V413" s="40"/>
      <c r="W413" s="40"/>
      <c r="X413" s="40"/>
      <c r="Y413" s="40"/>
      <c r="Z413" s="40"/>
      <c r="AA413" s="40"/>
      <c r="AB413" s="40"/>
      <c r="AC413" s="40"/>
      <c r="AD413" s="40"/>
      <c r="AE413" s="40"/>
      <c r="AT413" s="19" t="s">
        <v>135</v>
      </c>
      <c r="AU413" s="19" t="s">
        <v>87</v>
      </c>
    </row>
    <row r="414" s="2" customFormat="1">
      <c r="A414" s="40"/>
      <c r="B414" s="41"/>
      <c r="C414" s="42"/>
      <c r="D414" s="217" t="s">
        <v>415</v>
      </c>
      <c r="E414" s="42"/>
      <c r="F414" s="222" t="s">
        <v>780</v>
      </c>
      <c r="G414" s="42"/>
      <c r="H414" s="42"/>
      <c r="I414" s="219"/>
      <c r="J414" s="42"/>
      <c r="K414" s="42"/>
      <c r="L414" s="46"/>
      <c r="M414" s="220"/>
      <c r="N414" s="221"/>
      <c r="O414" s="86"/>
      <c r="P414" s="86"/>
      <c r="Q414" s="86"/>
      <c r="R414" s="86"/>
      <c r="S414" s="86"/>
      <c r="T414" s="87"/>
      <c r="U414" s="40"/>
      <c r="V414" s="40"/>
      <c r="W414" s="40"/>
      <c r="X414" s="40"/>
      <c r="Y414" s="40"/>
      <c r="Z414" s="40"/>
      <c r="AA414" s="40"/>
      <c r="AB414" s="40"/>
      <c r="AC414" s="40"/>
      <c r="AD414" s="40"/>
      <c r="AE414" s="40"/>
      <c r="AT414" s="19" t="s">
        <v>415</v>
      </c>
      <c r="AU414" s="19" t="s">
        <v>87</v>
      </c>
    </row>
    <row r="415" s="2" customFormat="1">
      <c r="A415" s="40"/>
      <c r="B415" s="41"/>
      <c r="C415" s="42"/>
      <c r="D415" s="217" t="s">
        <v>137</v>
      </c>
      <c r="E415" s="42"/>
      <c r="F415" s="222" t="s">
        <v>795</v>
      </c>
      <c r="G415" s="42"/>
      <c r="H415" s="42"/>
      <c r="I415" s="219"/>
      <c r="J415" s="42"/>
      <c r="K415" s="42"/>
      <c r="L415" s="46"/>
      <c r="M415" s="220"/>
      <c r="N415" s="221"/>
      <c r="O415" s="86"/>
      <c r="P415" s="86"/>
      <c r="Q415" s="86"/>
      <c r="R415" s="86"/>
      <c r="S415" s="86"/>
      <c r="T415" s="87"/>
      <c r="U415" s="40"/>
      <c r="V415" s="40"/>
      <c r="W415" s="40"/>
      <c r="X415" s="40"/>
      <c r="Y415" s="40"/>
      <c r="Z415" s="40"/>
      <c r="AA415" s="40"/>
      <c r="AB415" s="40"/>
      <c r="AC415" s="40"/>
      <c r="AD415" s="40"/>
      <c r="AE415" s="40"/>
      <c r="AT415" s="19" t="s">
        <v>137</v>
      </c>
      <c r="AU415" s="19" t="s">
        <v>87</v>
      </c>
    </row>
    <row r="416" s="13" customFormat="1">
      <c r="A416" s="13"/>
      <c r="B416" s="231"/>
      <c r="C416" s="232"/>
      <c r="D416" s="217" t="s">
        <v>417</v>
      </c>
      <c r="E416" s="233" t="s">
        <v>21</v>
      </c>
      <c r="F416" s="234" t="s">
        <v>418</v>
      </c>
      <c r="G416" s="232"/>
      <c r="H416" s="233" t="s">
        <v>21</v>
      </c>
      <c r="I416" s="235"/>
      <c r="J416" s="232"/>
      <c r="K416" s="232"/>
      <c r="L416" s="236"/>
      <c r="M416" s="237"/>
      <c r="N416" s="238"/>
      <c r="O416" s="238"/>
      <c r="P416" s="238"/>
      <c r="Q416" s="238"/>
      <c r="R416" s="238"/>
      <c r="S416" s="238"/>
      <c r="T416" s="239"/>
      <c r="U416" s="13"/>
      <c r="V416" s="13"/>
      <c r="W416" s="13"/>
      <c r="X416" s="13"/>
      <c r="Y416" s="13"/>
      <c r="Z416" s="13"/>
      <c r="AA416" s="13"/>
      <c r="AB416" s="13"/>
      <c r="AC416" s="13"/>
      <c r="AD416" s="13"/>
      <c r="AE416" s="13"/>
      <c r="AT416" s="240" t="s">
        <v>417</v>
      </c>
      <c r="AU416" s="240" t="s">
        <v>87</v>
      </c>
      <c r="AV416" s="13" t="s">
        <v>85</v>
      </c>
      <c r="AW416" s="13" t="s">
        <v>38</v>
      </c>
      <c r="AX416" s="13" t="s">
        <v>77</v>
      </c>
      <c r="AY416" s="240" t="s">
        <v>129</v>
      </c>
    </row>
    <row r="417" s="14" customFormat="1">
      <c r="A417" s="14"/>
      <c r="B417" s="241"/>
      <c r="C417" s="242"/>
      <c r="D417" s="217" t="s">
        <v>417</v>
      </c>
      <c r="E417" s="243" t="s">
        <v>21</v>
      </c>
      <c r="F417" s="244" t="s">
        <v>796</v>
      </c>
      <c r="G417" s="242"/>
      <c r="H417" s="245">
        <v>158.63999999999999</v>
      </c>
      <c r="I417" s="246"/>
      <c r="J417" s="242"/>
      <c r="K417" s="242"/>
      <c r="L417" s="247"/>
      <c r="M417" s="248"/>
      <c r="N417" s="249"/>
      <c r="O417" s="249"/>
      <c r="P417" s="249"/>
      <c r="Q417" s="249"/>
      <c r="R417" s="249"/>
      <c r="S417" s="249"/>
      <c r="T417" s="250"/>
      <c r="U417" s="14"/>
      <c r="V417" s="14"/>
      <c r="W417" s="14"/>
      <c r="X417" s="14"/>
      <c r="Y417" s="14"/>
      <c r="Z417" s="14"/>
      <c r="AA417" s="14"/>
      <c r="AB417" s="14"/>
      <c r="AC417" s="14"/>
      <c r="AD417" s="14"/>
      <c r="AE417" s="14"/>
      <c r="AT417" s="251" t="s">
        <v>417</v>
      </c>
      <c r="AU417" s="251" t="s">
        <v>87</v>
      </c>
      <c r="AV417" s="14" t="s">
        <v>87</v>
      </c>
      <c r="AW417" s="14" t="s">
        <v>38</v>
      </c>
      <c r="AX417" s="14" t="s">
        <v>77</v>
      </c>
      <c r="AY417" s="251" t="s">
        <v>129</v>
      </c>
    </row>
    <row r="418" s="14" customFormat="1">
      <c r="A418" s="14"/>
      <c r="B418" s="241"/>
      <c r="C418" s="242"/>
      <c r="D418" s="217" t="s">
        <v>417</v>
      </c>
      <c r="E418" s="243" t="s">
        <v>21</v>
      </c>
      <c r="F418" s="244" t="s">
        <v>797</v>
      </c>
      <c r="G418" s="242"/>
      <c r="H418" s="245">
        <v>530</v>
      </c>
      <c r="I418" s="246"/>
      <c r="J418" s="242"/>
      <c r="K418" s="242"/>
      <c r="L418" s="247"/>
      <c r="M418" s="248"/>
      <c r="N418" s="249"/>
      <c r="O418" s="249"/>
      <c r="P418" s="249"/>
      <c r="Q418" s="249"/>
      <c r="R418" s="249"/>
      <c r="S418" s="249"/>
      <c r="T418" s="250"/>
      <c r="U418" s="14"/>
      <c r="V418" s="14"/>
      <c r="W418" s="14"/>
      <c r="X418" s="14"/>
      <c r="Y418" s="14"/>
      <c r="Z418" s="14"/>
      <c r="AA418" s="14"/>
      <c r="AB418" s="14"/>
      <c r="AC418" s="14"/>
      <c r="AD418" s="14"/>
      <c r="AE418" s="14"/>
      <c r="AT418" s="251" t="s">
        <v>417</v>
      </c>
      <c r="AU418" s="251" t="s">
        <v>87</v>
      </c>
      <c r="AV418" s="14" t="s">
        <v>87</v>
      </c>
      <c r="AW418" s="14" t="s">
        <v>38</v>
      </c>
      <c r="AX418" s="14" t="s">
        <v>77</v>
      </c>
      <c r="AY418" s="251" t="s">
        <v>129</v>
      </c>
    </row>
    <row r="419" s="13" customFormat="1">
      <c r="A419" s="13"/>
      <c r="B419" s="231"/>
      <c r="C419" s="232"/>
      <c r="D419" s="217" t="s">
        <v>417</v>
      </c>
      <c r="E419" s="233" t="s">
        <v>21</v>
      </c>
      <c r="F419" s="234" t="s">
        <v>798</v>
      </c>
      <c r="G419" s="232"/>
      <c r="H419" s="233" t="s">
        <v>21</v>
      </c>
      <c r="I419" s="235"/>
      <c r="J419" s="232"/>
      <c r="K419" s="232"/>
      <c r="L419" s="236"/>
      <c r="M419" s="237"/>
      <c r="N419" s="238"/>
      <c r="O419" s="238"/>
      <c r="P419" s="238"/>
      <c r="Q419" s="238"/>
      <c r="R419" s="238"/>
      <c r="S419" s="238"/>
      <c r="T419" s="239"/>
      <c r="U419" s="13"/>
      <c r="V419" s="13"/>
      <c r="W419" s="13"/>
      <c r="X419" s="13"/>
      <c r="Y419" s="13"/>
      <c r="Z419" s="13"/>
      <c r="AA419" s="13"/>
      <c r="AB419" s="13"/>
      <c r="AC419" s="13"/>
      <c r="AD419" s="13"/>
      <c r="AE419" s="13"/>
      <c r="AT419" s="240" t="s">
        <v>417</v>
      </c>
      <c r="AU419" s="240" t="s">
        <v>87</v>
      </c>
      <c r="AV419" s="13" t="s">
        <v>85</v>
      </c>
      <c r="AW419" s="13" t="s">
        <v>38</v>
      </c>
      <c r="AX419" s="13" t="s">
        <v>77</v>
      </c>
      <c r="AY419" s="240" t="s">
        <v>129</v>
      </c>
    </row>
    <row r="420" s="14" customFormat="1">
      <c r="A420" s="14"/>
      <c r="B420" s="241"/>
      <c r="C420" s="242"/>
      <c r="D420" s="217" t="s">
        <v>417</v>
      </c>
      <c r="E420" s="243" t="s">
        <v>21</v>
      </c>
      <c r="F420" s="244" t="s">
        <v>799</v>
      </c>
      <c r="G420" s="242"/>
      <c r="H420" s="245">
        <v>804.46799999999996</v>
      </c>
      <c r="I420" s="246"/>
      <c r="J420" s="242"/>
      <c r="K420" s="242"/>
      <c r="L420" s="247"/>
      <c r="M420" s="248"/>
      <c r="N420" s="249"/>
      <c r="O420" s="249"/>
      <c r="P420" s="249"/>
      <c r="Q420" s="249"/>
      <c r="R420" s="249"/>
      <c r="S420" s="249"/>
      <c r="T420" s="250"/>
      <c r="U420" s="14"/>
      <c r="V420" s="14"/>
      <c r="W420" s="14"/>
      <c r="X420" s="14"/>
      <c r="Y420" s="14"/>
      <c r="Z420" s="14"/>
      <c r="AA420" s="14"/>
      <c r="AB420" s="14"/>
      <c r="AC420" s="14"/>
      <c r="AD420" s="14"/>
      <c r="AE420" s="14"/>
      <c r="AT420" s="251" t="s">
        <v>417</v>
      </c>
      <c r="AU420" s="251" t="s">
        <v>87</v>
      </c>
      <c r="AV420" s="14" t="s">
        <v>87</v>
      </c>
      <c r="AW420" s="14" t="s">
        <v>38</v>
      </c>
      <c r="AX420" s="14" t="s">
        <v>77</v>
      </c>
      <c r="AY420" s="251" t="s">
        <v>129</v>
      </c>
    </row>
    <row r="421" s="14" customFormat="1">
      <c r="A421" s="14"/>
      <c r="B421" s="241"/>
      <c r="C421" s="242"/>
      <c r="D421" s="217" t="s">
        <v>417</v>
      </c>
      <c r="E421" s="243" t="s">
        <v>21</v>
      </c>
      <c r="F421" s="244" t="s">
        <v>800</v>
      </c>
      <c r="G421" s="242"/>
      <c r="H421" s="245">
        <v>285.74000000000001</v>
      </c>
      <c r="I421" s="246"/>
      <c r="J421" s="242"/>
      <c r="K421" s="242"/>
      <c r="L421" s="247"/>
      <c r="M421" s="248"/>
      <c r="N421" s="249"/>
      <c r="O421" s="249"/>
      <c r="P421" s="249"/>
      <c r="Q421" s="249"/>
      <c r="R421" s="249"/>
      <c r="S421" s="249"/>
      <c r="T421" s="250"/>
      <c r="U421" s="14"/>
      <c r="V421" s="14"/>
      <c r="W421" s="14"/>
      <c r="X421" s="14"/>
      <c r="Y421" s="14"/>
      <c r="Z421" s="14"/>
      <c r="AA421" s="14"/>
      <c r="AB421" s="14"/>
      <c r="AC421" s="14"/>
      <c r="AD421" s="14"/>
      <c r="AE421" s="14"/>
      <c r="AT421" s="251" t="s">
        <v>417</v>
      </c>
      <c r="AU421" s="251" t="s">
        <v>87</v>
      </c>
      <c r="AV421" s="14" t="s">
        <v>87</v>
      </c>
      <c r="AW421" s="14" t="s">
        <v>38</v>
      </c>
      <c r="AX421" s="14" t="s">
        <v>77</v>
      </c>
      <c r="AY421" s="251" t="s">
        <v>129</v>
      </c>
    </row>
    <row r="422" s="14" customFormat="1">
      <c r="A422" s="14"/>
      <c r="B422" s="241"/>
      <c r="C422" s="242"/>
      <c r="D422" s="217" t="s">
        <v>417</v>
      </c>
      <c r="E422" s="243" t="s">
        <v>21</v>
      </c>
      <c r="F422" s="244" t="s">
        <v>801</v>
      </c>
      <c r="G422" s="242"/>
      <c r="H422" s="245">
        <v>109.021</v>
      </c>
      <c r="I422" s="246"/>
      <c r="J422" s="242"/>
      <c r="K422" s="242"/>
      <c r="L422" s="247"/>
      <c r="M422" s="248"/>
      <c r="N422" s="249"/>
      <c r="O422" s="249"/>
      <c r="P422" s="249"/>
      <c r="Q422" s="249"/>
      <c r="R422" s="249"/>
      <c r="S422" s="249"/>
      <c r="T422" s="250"/>
      <c r="U422" s="14"/>
      <c r="V422" s="14"/>
      <c r="W422" s="14"/>
      <c r="X422" s="14"/>
      <c r="Y422" s="14"/>
      <c r="Z422" s="14"/>
      <c r="AA422" s="14"/>
      <c r="AB422" s="14"/>
      <c r="AC422" s="14"/>
      <c r="AD422" s="14"/>
      <c r="AE422" s="14"/>
      <c r="AT422" s="251" t="s">
        <v>417</v>
      </c>
      <c r="AU422" s="251" t="s">
        <v>87</v>
      </c>
      <c r="AV422" s="14" t="s">
        <v>87</v>
      </c>
      <c r="AW422" s="14" t="s">
        <v>38</v>
      </c>
      <c r="AX422" s="14" t="s">
        <v>77</v>
      </c>
      <c r="AY422" s="251" t="s">
        <v>129</v>
      </c>
    </row>
    <row r="423" s="15" customFormat="1">
      <c r="A423" s="15"/>
      <c r="B423" s="252"/>
      <c r="C423" s="253"/>
      <c r="D423" s="217" t="s">
        <v>417</v>
      </c>
      <c r="E423" s="254" t="s">
        <v>384</v>
      </c>
      <c r="F423" s="255" t="s">
        <v>424</v>
      </c>
      <c r="G423" s="253"/>
      <c r="H423" s="256">
        <v>1887.8689999999999</v>
      </c>
      <c r="I423" s="257"/>
      <c r="J423" s="253"/>
      <c r="K423" s="253"/>
      <c r="L423" s="258"/>
      <c r="M423" s="259"/>
      <c r="N423" s="260"/>
      <c r="O423" s="260"/>
      <c r="P423" s="260"/>
      <c r="Q423" s="260"/>
      <c r="R423" s="260"/>
      <c r="S423" s="260"/>
      <c r="T423" s="261"/>
      <c r="U423" s="15"/>
      <c r="V423" s="15"/>
      <c r="W423" s="15"/>
      <c r="X423" s="15"/>
      <c r="Y423" s="15"/>
      <c r="Z423" s="15"/>
      <c r="AA423" s="15"/>
      <c r="AB423" s="15"/>
      <c r="AC423" s="15"/>
      <c r="AD423" s="15"/>
      <c r="AE423" s="15"/>
      <c r="AT423" s="262" t="s">
        <v>417</v>
      </c>
      <c r="AU423" s="262" t="s">
        <v>87</v>
      </c>
      <c r="AV423" s="15" t="s">
        <v>149</v>
      </c>
      <c r="AW423" s="15" t="s">
        <v>38</v>
      </c>
      <c r="AX423" s="15" t="s">
        <v>85</v>
      </c>
      <c r="AY423" s="262" t="s">
        <v>129</v>
      </c>
    </row>
    <row r="424" s="2" customFormat="1" ht="16.5" customHeight="1">
      <c r="A424" s="40"/>
      <c r="B424" s="41"/>
      <c r="C424" s="204" t="s">
        <v>802</v>
      </c>
      <c r="D424" s="204" t="s">
        <v>130</v>
      </c>
      <c r="E424" s="205" t="s">
        <v>803</v>
      </c>
      <c r="F424" s="206" t="s">
        <v>804</v>
      </c>
      <c r="G424" s="207" t="s">
        <v>362</v>
      </c>
      <c r="H424" s="208">
        <v>1.175</v>
      </c>
      <c r="I424" s="209"/>
      <c r="J424" s="210">
        <f>ROUND(I424*H424,2)</f>
        <v>0</v>
      </c>
      <c r="K424" s="206" t="s">
        <v>434</v>
      </c>
      <c r="L424" s="46"/>
      <c r="M424" s="211" t="s">
        <v>21</v>
      </c>
      <c r="N424" s="212" t="s">
        <v>48</v>
      </c>
      <c r="O424" s="86"/>
      <c r="P424" s="213">
        <f>O424*H424</f>
        <v>0</v>
      </c>
      <c r="Q424" s="213">
        <v>0</v>
      </c>
      <c r="R424" s="213">
        <f>Q424*H424</f>
        <v>0</v>
      </c>
      <c r="S424" s="213">
        <v>0</v>
      </c>
      <c r="T424" s="214">
        <f>S424*H424</f>
        <v>0</v>
      </c>
      <c r="U424" s="40"/>
      <c r="V424" s="40"/>
      <c r="W424" s="40"/>
      <c r="X424" s="40"/>
      <c r="Y424" s="40"/>
      <c r="Z424" s="40"/>
      <c r="AA424" s="40"/>
      <c r="AB424" s="40"/>
      <c r="AC424" s="40"/>
      <c r="AD424" s="40"/>
      <c r="AE424" s="40"/>
      <c r="AR424" s="215" t="s">
        <v>217</v>
      </c>
      <c r="AT424" s="215" t="s">
        <v>130</v>
      </c>
      <c r="AU424" s="215" t="s">
        <v>87</v>
      </c>
      <c r="AY424" s="19" t="s">
        <v>129</v>
      </c>
      <c r="BE424" s="216">
        <f>IF(N424="základní",J424,0)</f>
        <v>0</v>
      </c>
      <c r="BF424" s="216">
        <f>IF(N424="snížená",J424,0)</f>
        <v>0</v>
      </c>
      <c r="BG424" s="216">
        <f>IF(N424="zákl. přenesená",J424,0)</f>
        <v>0</v>
      </c>
      <c r="BH424" s="216">
        <f>IF(N424="sníž. přenesená",J424,0)</f>
        <v>0</v>
      </c>
      <c r="BI424" s="216">
        <f>IF(N424="nulová",J424,0)</f>
        <v>0</v>
      </c>
      <c r="BJ424" s="19" t="s">
        <v>85</v>
      </c>
      <c r="BK424" s="216">
        <f>ROUND(I424*H424,2)</f>
        <v>0</v>
      </c>
      <c r="BL424" s="19" t="s">
        <v>217</v>
      </c>
      <c r="BM424" s="215" t="s">
        <v>805</v>
      </c>
    </row>
    <row r="425" s="2" customFormat="1">
      <c r="A425" s="40"/>
      <c r="B425" s="41"/>
      <c r="C425" s="42"/>
      <c r="D425" s="217" t="s">
        <v>135</v>
      </c>
      <c r="E425" s="42"/>
      <c r="F425" s="218" t="s">
        <v>806</v>
      </c>
      <c r="G425" s="42"/>
      <c r="H425" s="42"/>
      <c r="I425" s="219"/>
      <c r="J425" s="42"/>
      <c r="K425" s="42"/>
      <c r="L425" s="46"/>
      <c r="M425" s="220"/>
      <c r="N425" s="221"/>
      <c r="O425" s="86"/>
      <c r="P425" s="86"/>
      <c r="Q425" s="86"/>
      <c r="R425" s="86"/>
      <c r="S425" s="86"/>
      <c r="T425" s="87"/>
      <c r="U425" s="40"/>
      <c r="V425" s="40"/>
      <c r="W425" s="40"/>
      <c r="X425" s="40"/>
      <c r="Y425" s="40"/>
      <c r="Z425" s="40"/>
      <c r="AA425" s="40"/>
      <c r="AB425" s="40"/>
      <c r="AC425" s="40"/>
      <c r="AD425" s="40"/>
      <c r="AE425" s="40"/>
      <c r="AT425" s="19" t="s">
        <v>135</v>
      </c>
      <c r="AU425" s="19" t="s">
        <v>87</v>
      </c>
    </row>
    <row r="426" s="2" customFormat="1">
      <c r="A426" s="40"/>
      <c r="B426" s="41"/>
      <c r="C426" s="42"/>
      <c r="D426" s="217" t="s">
        <v>415</v>
      </c>
      <c r="E426" s="42"/>
      <c r="F426" s="222" t="s">
        <v>807</v>
      </c>
      <c r="G426" s="42"/>
      <c r="H426" s="42"/>
      <c r="I426" s="219"/>
      <c r="J426" s="42"/>
      <c r="K426" s="42"/>
      <c r="L426" s="46"/>
      <c r="M426" s="220"/>
      <c r="N426" s="221"/>
      <c r="O426" s="86"/>
      <c r="P426" s="86"/>
      <c r="Q426" s="86"/>
      <c r="R426" s="86"/>
      <c r="S426" s="86"/>
      <c r="T426" s="87"/>
      <c r="U426" s="40"/>
      <c r="V426" s="40"/>
      <c r="W426" s="40"/>
      <c r="X426" s="40"/>
      <c r="Y426" s="40"/>
      <c r="Z426" s="40"/>
      <c r="AA426" s="40"/>
      <c r="AB426" s="40"/>
      <c r="AC426" s="40"/>
      <c r="AD426" s="40"/>
      <c r="AE426" s="40"/>
      <c r="AT426" s="19" t="s">
        <v>415</v>
      </c>
      <c r="AU426" s="19" t="s">
        <v>87</v>
      </c>
    </row>
    <row r="427" s="12" customFormat="1" ht="22.8" customHeight="1">
      <c r="A427" s="12"/>
      <c r="B427" s="190"/>
      <c r="C427" s="191"/>
      <c r="D427" s="192" t="s">
        <v>76</v>
      </c>
      <c r="E427" s="223" t="s">
        <v>808</v>
      </c>
      <c r="F427" s="223" t="s">
        <v>809</v>
      </c>
      <c r="G427" s="191"/>
      <c r="H427" s="191"/>
      <c r="I427" s="194"/>
      <c r="J427" s="224">
        <f>BK427</f>
        <v>0</v>
      </c>
      <c r="K427" s="191"/>
      <c r="L427" s="196"/>
      <c r="M427" s="197"/>
      <c r="N427" s="198"/>
      <c r="O427" s="198"/>
      <c r="P427" s="199">
        <f>SUM(P428:P439)</f>
        <v>0</v>
      </c>
      <c r="Q427" s="198"/>
      <c r="R427" s="199">
        <f>SUM(R428:R439)</f>
        <v>0.84029999999999994</v>
      </c>
      <c r="S427" s="198"/>
      <c r="T427" s="200">
        <f>SUM(T428:T439)</f>
        <v>0</v>
      </c>
      <c r="U427" s="12"/>
      <c r="V427" s="12"/>
      <c r="W427" s="12"/>
      <c r="X427" s="12"/>
      <c r="Y427" s="12"/>
      <c r="Z427" s="12"/>
      <c r="AA427" s="12"/>
      <c r="AB427" s="12"/>
      <c r="AC427" s="12"/>
      <c r="AD427" s="12"/>
      <c r="AE427" s="12"/>
      <c r="AR427" s="201" t="s">
        <v>87</v>
      </c>
      <c r="AT427" s="202" t="s">
        <v>76</v>
      </c>
      <c r="AU427" s="202" t="s">
        <v>85</v>
      </c>
      <c r="AY427" s="201" t="s">
        <v>129</v>
      </c>
      <c r="BK427" s="203">
        <f>SUM(BK428:BK439)</f>
        <v>0</v>
      </c>
    </row>
    <row r="428" s="2" customFormat="1" ht="21.75" customHeight="1">
      <c r="A428" s="40"/>
      <c r="B428" s="41"/>
      <c r="C428" s="204" t="s">
        <v>810</v>
      </c>
      <c r="D428" s="204" t="s">
        <v>130</v>
      </c>
      <c r="E428" s="205" t="s">
        <v>811</v>
      </c>
      <c r="F428" s="206" t="s">
        <v>812</v>
      </c>
      <c r="G428" s="207" t="s">
        <v>204</v>
      </c>
      <c r="H428" s="208">
        <v>30</v>
      </c>
      <c r="I428" s="209"/>
      <c r="J428" s="210">
        <f>ROUND(I428*H428,2)</f>
        <v>0</v>
      </c>
      <c r="K428" s="206" t="s">
        <v>434</v>
      </c>
      <c r="L428" s="46"/>
      <c r="M428" s="211" t="s">
        <v>21</v>
      </c>
      <c r="N428" s="212" t="s">
        <v>48</v>
      </c>
      <c r="O428" s="86"/>
      <c r="P428" s="213">
        <f>O428*H428</f>
        <v>0</v>
      </c>
      <c r="Q428" s="213">
        <v>0.0068900000000000003</v>
      </c>
      <c r="R428" s="213">
        <f>Q428*H428</f>
        <v>0.2067</v>
      </c>
      <c r="S428" s="213">
        <v>0</v>
      </c>
      <c r="T428" s="214">
        <f>S428*H428</f>
        <v>0</v>
      </c>
      <c r="U428" s="40"/>
      <c r="V428" s="40"/>
      <c r="W428" s="40"/>
      <c r="X428" s="40"/>
      <c r="Y428" s="40"/>
      <c r="Z428" s="40"/>
      <c r="AA428" s="40"/>
      <c r="AB428" s="40"/>
      <c r="AC428" s="40"/>
      <c r="AD428" s="40"/>
      <c r="AE428" s="40"/>
      <c r="AR428" s="215" t="s">
        <v>217</v>
      </c>
      <c r="AT428" s="215" t="s">
        <v>130</v>
      </c>
      <c r="AU428" s="215" t="s">
        <v>87</v>
      </c>
      <c r="AY428" s="19" t="s">
        <v>129</v>
      </c>
      <c r="BE428" s="216">
        <f>IF(N428="základní",J428,0)</f>
        <v>0</v>
      </c>
      <c r="BF428" s="216">
        <f>IF(N428="snížená",J428,0)</f>
        <v>0</v>
      </c>
      <c r="BG428" s="216">
        <f>IF(N428="zákl. přenesená",J428,0)</f>
        <v>0</v>
      </c>
      <c r="BH428" s="216">
        <f>IF(N428="sníž. přenesená",J428,0)</f>
        <v>0</v>
      </c>
      <c r="BI428" s="216">
        <f>IF(N428="nulová",J428,0)</f>
        <v>0</v>
      </c>
      <c r="BJ428" s="19" t="s">
        <v>85</v>
      </c>
      <c r="BK428" s="216">
        <f>ROUND(I428*H428,2)</f>
        <v>0</v>
      </c>
      <c r="BL428" s="19" t="s">
        <v>217</v>
      </c>
      <c r="BM428" s="215" t="s">
        <v>813</v>
      </c>
    </row>
    <row r="429" s="2" customFormat="1">
      <c r="A429" s="40"/>
      <c r="B429" s="41"/>
      <c r="C429" s="42"/>
      <c r="D429" s="217" t="s">
        <v>135</v>
      </c>
      <c r="E429" s="42"/>
      <c r="F429" s="218" t="s">
        <v>814</v>
      </c>
      <c r="G429" s="42"/>
      <c r="H429" s="42"/>
      <c r="I429" s="219"/>
      <c r="J429" s="42"/>
      <c r="K429" s="42"/>
      <c r="L429" s="46"/>
      <c r="M429" s="220"/>
      <c r="N429" s="221"/>
      <c r="O429" s="86"/>
      <c r="P429" s="86"/>
      <c r="Q429" s="86"/>
      <c r="R429" s="86"/>
      <c r="S429" s="86"/>
      <c r="T429" s="87"/>
      <c r="U429" s="40"/>
      <c r="V429" s="40"/>
      <c r="W429" s="40"/>
      <c r="X429" s="40"/>
      <c r="Y429" s="40"/>
      <c r="Z429" s="40"/>
      <c r="AA429" s="40"/>
      <c r="AB429" s="40"/>
      <c r="AC429" s="40"/>
      <c r="AD429" s="40"/>
      <c r="AE429" s="40"/>
      <c r="AT429" s="19" t="s">
        <v>135</v>
      </c>
      <c r="AU429" s="19" t="s">
        <v>87</v>
      </c>
    </row>
    <row r="430" s="2" customFormat="1">
      <c r="A430" s="40"/>
      <c r="B430" s="41"/>
      <c r="C430" s="42"/>
      <c r="D430" s="217" t="s">
        <v>415</v>
      </c>
      <c r="E430" s="42"/>
      <c r="F430" s="222" t="s">
        <v>815</v>
      </c>
      <c r="G430" s="42"/>
      <c r="H430" s="42"/>
      <c r="I430" s="219"/>
      <c r="J430" s="42"/>
      <c r="K430" s="42"/>
      <c r="L430" s="46"/>
      <c r="M430" s="220"/>
      <c r="N430" s="221"/>
      <c r="O430" s="86"/>
      <c r="P430" s="86"/>
      <c r="Q430" s="86"/>
      <c r="R430" s="86"/>
      <c r="S430" s="86"/>
      <c r="T430" s="87"/>
      <c r="U430" s="40"/>
      <c r="V430" s="40"/>
      <c r="W430" s="40"/>
      <c r="X430" s="40"/>
      <c r="Y430" s="40"/>
      <c r="Z430" s="40"/>
      <c r="AA430" s="40"/>
      <c r="AB430" s="40"/>
      <c r="AC430" s="40"/>
      <c r="AD430" s="40"/>
      <c r="AE430" s="40"/>
      <c r="AT430" s="19" t="s">
        <v>415</v>
      </c>
      <c r="AU430" s="19" t="s">
        <v>87</v>
      </c>
    </row>
    <row r="431" s="13" customFormat="1">
      <c r="A431" s="13"/>
      <c r="B431" s="231"/>
      <c r="C431" s="232"/>
      <c r="D431" s="217" t="s">
        <v>417</v>
      </c>
      <c r="E431" s="233" t="s">
        <v>21</v>
      </c>
      <c r="F431" s="234" t="s">
        <v>816</v>
      </c>
      <c r="G431" s="232"/>
      <c r="H431" s="233" t="s">
        <v>21</v>
      </c>
      <c r="I431" s="235"/>
      <c r="J431" s="232"/>
      <c r="K431" s="232"/>
      <c r="L431" s="236"/>
      <c r="M431" s="237"/>
      <c r="N431" s="238"/>
      <c r="O431" s="238"/>
      <c r="P431" s="238"/>
      <c r="Q431" s="238"/>
      <c r="R431" s="238"/>
      <c r="S431" s="238"/>
      <c r="T431" s="239"/>
      <c r="U431" s="13"/>
      <c r="V431" s="13"/>
      <c r="W431" s="13"/>
      <c r="X431" s="13"/>
      <c r="Y431" s="13"/>
      <c r="Z431" s="13"/>
      <c r="AA431" s="13"/>
      <c r="AB431" s="13"/>
      <c r="AC431" s="13"/>
      <c r="AD431" s="13"/>
      <c r="AE431" s="13"/>
      <c r="AT431" s="240" t="s">
        <v>417</v>
      </c>
      <c r="AU431" s="240" t="s">
        <v>87</v>
      </c>
      <c r="AV431" s="13" t="s">
        <v>85</v>
      </c>
      <c r="AW431" s="13" t="s">
        <v>38</v>
      </c>
      <c r="AX431" s="13" t="s">
        <v>77</v>
      </c>
      <c r="AY431" s="240" t="s">
        <v>129</v>
      </c>
    </row>
    <row r="432" s="14" customFormat="1">
      <c r="A432" s="14"/>
      <c r="B432" s="241"/>
      <c r="C432" s="242"/>
      <c r="D432" s="217" t="s">
        <v>417</v>
      </c>
      <c r="E432" s="243" t="s">
        <v>348</v>
      </c>
      <c r="F432" s="244" t="s">
        <v>817</v>
      </c>
      <c r="G432" s="242"/>
      <c r="H432" s="245">
        <v>30</v>
      </c>
      <c r="I432" s="246"/>
      <c r="J432" s="242"/>
      <c r="K432" s="242"/>
      <c r="L432" s="247"/>
      <c r="M432" s="248"/>
      <c r="N432" s="249"/>
      <c r="O432" s="249"/>
      <c r="P432" s="249"/>
      <c r="Q432" s="249"/>
      <c r="R432" s="249"/>
      <c r="S432" s="249"/>
      <c r="T432" s="250"/>
      <c r="U432" s="14"/>
      <c r="V432" s="14"/>
      <c r="W432" s="14"/>
      <c r="X432" s="14"/>
      <c r="Y432" s="14"/>
      <c r="Z432" s="14"/>
      <c r="AA432" s="14"/>
      <c r="AB432" s="14"/>
      <c r="AC432" s="14"/>
      <c r="AD432" s="14"/>
      <c r="AE432" s="14"/>
      <c r="AT432" s="251" t="s">
        <v>417</v>
      </c>
      <c r="AU432" s="251" t="s">
        <v>87</v>
      </c>
      <c r="AV432" s="14" t="s">
        <v>87</v>
      </c>
      <c r="AW432" s="14" t="s">
        <v>38</v>
      </c>
      <c r="AX432" s="14" t="s">
        <v>85</v>
      </c>
      <c r="AY432" s="251" t="s">
        <v>129</v>
      </c>
    </row>
    <row r="433" s="2" customFormat="1">
      <c r="A433" s="40"/>
      <c r="B433" s="41"/>
      <c r="C433" s="263" t="s">
        <v>818</v>
      </c>
      <c r="D433" s="263" t="s">
        <v>475</v>
      </c>
      <c r="E433" s="264" t="s">
        <v>819</v>
      </c>
      <c r="F433" s="265" t="s">
        <v>820</v>
      </c>
      <c r="G433" s="266" t="s">
        <v>204</v>
      </c>
      <c r="H433" s="267">
        <v>33</v>
      </c>
      <c r="I433" s="268"/>
      <c r="J433" s="269">
        <f>ROUND(I433*H433,2)</f>
        <v>0</v>
      </c>
      <c r="K433" s="265" t="s">
        <v>434</v>
      </c>
      <c r="L433" s="270"/>
      <c r="M433" s="271" t="s">
        <v>21</v>
      </c>
      <c r="N433" s="272" t="s">
        <v>48</v>
      </c>
      <c r="O433" s="86"/>
      <c r="P433" s="213">
        <f>O433*H433</f>
        <v>0</v>
      </c>
      <c r="Q433" s="213">
        <v>0.019199999999999998</v>
      </c>
      <c r="R433" s="213">
        <f>Q433*H433</f>
        <v>0.63359999999999994</v>
      </c>
      <c r="S433" s="213">
        <v>0</v>
      </c>
      <c r="T433" s="214">
        <f>S433*H433</f>
        <v>0</v>
      </c>
      <c r="U433" s="40"/>
      <c r="V433" s="40"/>
      <c r="W433" s="40"/>
      <c r="X433" s="40"/>
      <c r="Y433" s="40"/>
      <c r="Z433" s="40"/>
      <c r="AA433" s="40"/>
      <c r="AB433" s="40"/>
      <c r="AC433" s="40"/>
      <c r="AD433" s="40"/>
      <c r="AE433" s="40"/>
      <c r="AR433" s="215" t="s">
        <v>628</v>
      </c>
      <c r="AT433" s="215" t="s">
        <v>475</v>
      </c>
      <c r="AU433" s="215" t="s">
        <v>87</v>
      </c>
      <c r="AY433" s="19" t="s">
        <v>129</v>
      </c>
      <c r="BE433" s="216">
        <f>IF(N433="základní",J433,0)</f>
        <v>0</v>
      </c>
      <c r="BF433" s="216">
        <f>IF(N433="snížená",J433,0)</f>
        <v>0</v>
      </c>
      <c r="BG433" s="216">
        <f>IF(N433="zákl. přenesená",J433,0)</f>
        <v>0</v>
      </c>
      <c r="BH433" s="216">
        <f>IF(N433="sníž. přenesená",J433,0)</f>
        <v>0</v>
      </c>
      <c r="BI433" s="216">
        <f>IF(N433="nulová",J433,0)</f>
        <v>0</v>
      </c>
      <c r="BJ433" s="19" t="s">
        <v>85</v>
      </c>
      <c r="BK433" s="216">
        <f>ROUND(I433*H433,2)</f>
        <v>0</v>
      </c>
      <c r="BL433" s="19" t="s">
        <v>217</v>
      </c>
      <c r="BM433" s="215" t="s">
        <v>821</v>
      </c>
    </row>
    <row r="434" s="2" customFormat="1">
      <c r="A434" s="40"/>
      <c r="B434" s="41"/>
      <c r="C434" s="42"/>
      <c r="D434" s="217" t="s">
        <v>135</v>
      </c>
      <c r="E434" s="42"/>
      <c r="F434" s="218" t="s">
        <v>820</v>
      </c>
      <c r="G434" s="42"/>
      <c r="H434" s="42"/>
      <c r="I434" s="219"/>
      <c r="J434" s="42"/>
      <c r="K434" s="42"/>
      <c r="L434" s="46"/>
      <c r="M434" s="220"/>
      <c r="N434" s="221"/>
      <c r="O434" s="86"/>
      <c r="P434" s="86"/>
      <c r="Q434" s="86"/>
      <c r="R434" s="86"/>
      <c r="S434" s="86"/>
      <c r="T434" s="87"/>
      <c r="U434" s="40"/>
      <c r="V434" s="40"/>
      <c r="W434" s="40"/>
      <c r="X434" s="40"/>
      <c r="Y434" s="40"/>
      <c r="Z434" s="40"/>
      <c r="AA434" s="40"/>
      <c r="AB434" s="40"/>
      <c r="AC434" s="40"/>
      <c r="AD434" s="40"/>
      <c r="AE434" s="40"/>
      <c r="AT434" s="19" t="s">
        <v>135</v>
      </c>
      <c r="AU434" s="19" t="s">
        <v>87</v>
      </c>
    </row>
    <row r="435" s="14" customFormat="1">
      <c r="A435" s="14"/>
      <c r="B435" s="241"/>
      <c r="C435" s="242"/>
      <c r="D435" s="217" t="s">
        <v>417</v>
      </c>
      <c r="E435" s="243" t="s">
        <v>21</v>
      </c>
      <c r="F435" s="244" t="s">
        <v>348</v>
      </c>
      <c r="G435" s="242"/>
      <c r="H435" s="245">
        <v>30</v>
      </c>
      <c r="I435" s="246"/>
      <c r="J435" s="242"/>
      <c r="K435" s="242"/>
      <c r="L435" s="247"/>
      <c r="M435" s="248"/>
      <c r="N435" s="249"/>
      <c r="O435" s="249"/>
      <c r="P435" s="249"/>
      <c r="Q435" s="249"/>
      <c r="R435" s="249"/>
      <c r="S435" s="249"/>
      <c r="T435" s="250"/>
      <c r="U435" s="14"/>
      <c r="V435" s="14"/>
      <c r="W435" s="14"/>
      <c r="X435" s="14"/>
      <c r="Y435" s="14"/>
      <c r="Z435" s="14"/>
      <c r="AA435" s="14"/>
      <c r="AB435" s="14"/>
      <c r="AC435" s="14"/>
      <c r="AD435" s="14"/>
      <c r="AE435" s="14"/>
      <c r="AT435" s="251" t="s">
        <v>417</v>
      </c>
      <c r="AU435" s="251" t="s">
        <v>87</v>
      </c>
      <c r="AV435" s="14" t="s">
        <v>87</v>
      </c>
      <c r="AW435" s="14" t="s">
        <v>38</v>
      </c>
      <c r="AX435" s="14" t="s">
        <v>85</v>
      </c>
      <c r="AY435" s="251" t="s">
        <v>129</v>
      </c>
    </row>
    <row r="436" s="14" customFormat="1">
      <c r="A436" s="14"/>
      <c r="B436" s="241"/>
      <c r="C436" s="242"/>
      <c r="D436" s="217" t="s">
        <v>417</v>
      </c>
      <c r="E436" s="242"/>
      <c r="F436" s="244" t="s">
        <v>822</v>
      </c>
      <c r="G436" s="242"/>
      <c r="H436" s="245">
        <v>33</v>
      </c>
      <c r="I436" s="246"/>
      <c r="J436" s="242"/>
      <c r="K436" s="242"/>
      <c r="L436" s="247"/>
      <c r="M436" s="248"/>
      <c r="N436" s="249"/>
      <c r="O436" s="249"/>
      <c r="P436" s="249"/>
      <c r="Q436" s="249"/>
      <c r="R436" s="249"/>
      <c r="S436" s="249"/>
      <c r="T436" s="250"/>
      <c r="U436" s="14"/>
      <c r="V436" s="14"/>
      <c r="W436" s="14"/>
      <c r="X436" s="14"/>
      <c r="Y436" s="14"/>
      <c r="Z436" s="14"/>
      <c r="AA436" s="14"/>
      <c r="AB436" s="14"/>
      <c r="AC436" s="14"/>
      <c r="AD436" s="14"/>
      <c r="AE436" s="14"/>
      <c r="AT436" s="251" t="s">
        <v>417</v>
      </c>
      <c r="AU436" s="251" t="s">
        <v>87</v>
      </c>
      <c r="AV436" s="14" t="s">
        <v>87</v>
      </c>
      <c r="AW436" s="14" t="s">
        <v>4</v>
      </c>
      <c r="AX436" s="14" t="s">
        <v>85</v>
      </c>
      <c r="AY436" s="251" t="s">
        <v>129</v>
      </c>
    </row>
    <row r="437" s="2" customFormat="1" ht="16.5" customHeight="1">
      <c r="A437" s="40"/>
      <c r="B437" s="41"/>
      <c r="C437" s="204" t="s">
        <v>823</v>
      </c>
      <c r="D437" s="204" t="s">
        <v>130</v>
      </c>
      <c r="E437" s="205" t="s">
        <v>824</v>
      </c>
      <c r="F437" s="206" t="s">
        <v>825</v>
      </c>
      <c r="G437" s="207" t="s">
        <v>362</v>
      </c>
      <c r="H437" s="208">
        <v>0.83999999999999997</v>
      </c>
      <c r="I437" s="209"/>
      <c r="J437" s="210">
        <f>ROUND(I437*H437,2)</f>
        <v>0</v>
      </c>
      <c r="K437" s="206" t="s">
        <v>434</v>
      </c>
      <c r="L437" s="46"/>
      <c r="M437" s="211" t="s">
        <v>21</v>
      </c>
      <c r="N437" s="212" t="s">
        <v>48</v>
      </c>
      <c r="O437" s="86"/>
      <c r="P437" s="213">
        <f>O437*H437</f>
        <v>0</v>
      </c>
      <c r="Q437" s="213">
        <v>0</v>
      </c>
      <c r="R437" s="213">
        <f>Q437*H437</f>
        <v>0</v>
      </c>
      <c r="S437" s="213">
        <v>0</v>
      </c>
      <c r="T437" s="214">
        <f>S437*H437</f>
        <v>0</v>
      </c>
      <c r="U437" s="40"/>
      <c r="V437" s="40"/>
      <c r="W437" s="40"/>
      <c r="X437" s="40"/>
      <c r="Y437" s="40"/>
      <c r="Z437" s="40"/>
      <c r="AA437" s="40"/>
      <c r="AB437" s="40"/>
      <c r="AC437" s="40"/>
      <c r="AD437" s="40"/>
      <c r="AE437" s="40"/>
      <c r="AR437" s="215" t="s">
        <v>217</v>
      </c>
      <c r="AT437" s="215" t="s">
        <v>130</v>
      </c>
      <c r="AU437" s="215" t="s">
        <v>87</v>
      </c>
      <c r="AY437" s="19" t="s">
        <v>129</v>
      </c>
      <c r="BE437" s="216">
        <f>IF(N437="základní",J437,0)</f>
        <v>0</v>
      </c>
      <c r="BF437" s="216">
        <f>IF(N437="snížená",J437,0)</f>
        <v>0</v>
      </c>
      <c r="BG437" s="216">
        <f>IF(N437="zákl. přenesená",J437,0)</f>
        <v>0</v>
      </c>
      <c r="BH437" s="216">
        <f>IF(N437="sníž. přenesená",J437,0)</f>
        <v>0</v>
      </c>
      <c r="BI437" s="216">
        <f>IF(N437="nulová",J437,0)</f>
        <v>0</v>
      </c>
      <c r="BJ437" s="19" t="s">
        <v>85</v>
      </c>
      <c r="BK437" s="216">
        <f>ROUND(I437*H437,2)</f>
        <v>0</v>
      </c>
      <c r="BL437" s="19" t="s">
        <v>217</v>
      </c>
      <c r="BM437" s="215" t="s">
        <v>826</v>
      </c>
    </row>
    <row r="438" s="2" customFormat="1">
      <c r="A438" s="40"/>
      <c r="B438" s="41"/>
      <c r="C438" s="42"/>
      <c r="D438" s="217" t="s">
        <v>135</v>
      </c>
      <c r="E438" s="42"/>
      <c r="F438" s="218" t="s">
        <v>827</v>
      </c>
      <c r="G438" s="42"/>
      <c r="H438" s="42"/>
      <c r="I438" s="219"/>
      <c r="J438" s="42"/>
      <c r="K438" s="42"/>
      <c r="L438" s="46"/>
      <c r="M438" s="220"/>
      <c r="N438" s="221"/>
      <c r="O438" s="86"/>
      <c r="P438" s="86"/>
      <c r="Q438" s="86"/>
      <c r="R438" s="86"/>
      <c r="S438" s="86"/>
      <c r="T438" s="87"/>
      <c r="U438" s="40"/>
      <c r="V438" s="40"/>
      <c r="W438" s="40"/>
      <c r="X438" s="40"/>
      <c r="Y438" s="40"/>
      <c r="Z438" s="40"/>
      <c r="AA438" s="40"/>
      <c r="AB438" s="40"/>
      <c r="AC438" s="40"/>
      <c r="AD438" s="40"/>
      <c r="AE438" s="40"/>
      <c r="AT438" s="19" t="s">
        <v>135</v>
      </c>
      <c r="AU438" s="19" t="s">
        <v>87</v>
      </c>
    </row>
    <row r="439" s="2" customFormat="1">
      <c r="A439" s="40"/>
      <c r="B439" s="41"/>
      <c r="C439" s="42"/>
      <c r="D439" s="217" t="s">
        <v>415</v>
      </c>
      <c r="E439" s="42"/>
      <c r="F439" s="222" t="s">
        <v>828</v>
      </c>
      <c r="G439" s="42"/>
      <c r="H439" s="42"/>
      <c r="I439" s="219"/>
      <c r="J439" s="42"/>
      <c r="K439" s="42"/>
      <c r="L439" s="46"/>
      <c r="M439" s="220"/>
      <c r="N439" s="221"/>
      <c r="O439" s="86"/>
      <c r="P439" s="86"/>
      <c r="Q439" s="86"/>
      <c r="R439" s="86"/>
      <c r="S439" s="86"/>
      <c r="T439" s="87"/>
      <c r="U439" s="40"/>
      <c r="V439" s="40"/>
      <c r="W439" s="40"/>
      <c r="X439" s="40"/>
      <c r="Y439" s="40"/>
      <c r="Z439" s="40"/>
      <c r="AA439" s="40"/>
      <c r="AB439" s="40"/>
      <c r="AC439" s="40"/>
      <c r="AD439" s="40"/>
      <c r="AE439" s="40"/>
      <c r="AT439" s="19" t="s">
        <v>415</v>
      </c>
      <c r="AU439" s="19" t="s">
        <v>87</v>
      </c>
    </row>
    <row r="440" s="12" customFormat="1" ht="22.8" customHeight="1">
      <c r="A440" s="12"/>
      <c r="B440" s="190"/>
      <c r="C440" s="191"/>
      <c r="D440" s="192" t="s">
        <v>76</v>
      </c>
      <c r="E440" s="223" t="s">
        <v>829</v>
      </c>
      <c r="F440" s="223" t="s">
        <v>830</v>
      </c>
      <c r="G440" s="191"/>
      <c r="H440" s="191"/>
      <c r="I440" s="194"/>
      <c r="J440" s="224">
        <f>BK440</f>
        <v>0</v>
      </c>
      <c r="K440" s="191"/>
      <c r="L440" s="196"/>
      <c r="M440" s="197"/>
      <c r="N440" s="198"/>
      <c r="O440" s="198"/>
      <c r="P440" s="199">
        <f>SUM(P441:P446)</f>
        <v>0</v>
      </c>
      <c r="Q440" s="198"/>
      <c r="R440" s="199">
        <f>SUM(R441:R446)</f>
        <v>0.000504</v>
      </c>
      <c r="S440" s="198"/>
      <c r="T440" s="200">
        <f>SUM(T441:T446)</f>
        <v>0</v>
      </c>
      <c r="U440" s="12"/>
      <c r="V440" s="12"/>
      <c r="W440" s="12"/>
      <c r="X440" s="12"/>
      <c r="Y440" s="12"/>
      <c r="Z440" s="12"/>
      <c r="AA440" s="12"/>
      <c r="AB440" s="12"/>
      <c r="AC440" s="12"/>
      <c r="AD440" s="12"/>
      <c r="AE440" s="12"/>
      <c r="AR440" s="201" t="s">
        <v>87</v>
      </c>
      <c r="AT440" s="202" t="s">
        <v>76</v>
      </c>
      <c r="AU440" s="202" t="s">
        <v>85</v>
      </c>
      <c r="AY440" s="201" t="s">
        <v>129</v>
      </c>
      <c r="BK440" s="203">
        <f>SUM(BK441:BK446)</f>
        <v>0</v>
      </c>
    </row>
    <row r="441" s="2" customFormat="1" ht="16.5" customHeight="1">
      <c r="A441" s="40"/>
      <c r="B441" s="41"/>
      <c r="C441" s="204" t="s">
        <v>831</v>
      </c>
      <c r="D441" s="204" t="s">
        <v>130</v>
      </c>
      <c r="E441" s="205" t="s">
        <v>832</v>
      </c>
      <c r="F441" s="206" t="s">
        <v>833</v>
      </c>
      <c r="G441" s="207" t="s">
        <v>175</v>
      </c>
      <c r="H441" s="208">
        <v>2.3999999999999999</v>
      </c>
      <c r="I441" s="209"/>
      <c r="J441" s="210">
        <f>ROUND(I441*H441,2)</f>
        <v>0</v>
      </c>
      <c r="K441" s="206" t="s">
        <v>434</v>
      </c>
      <c r="L441" s="46"/>
      <c r="M441" s="211" t="s">
        <v>21</v>
      </c>
      <c r="N441" s="212" t="s">
        <v>48</v>
      </c>
      <c r="O441" s="86"/>
      <c r="P441" s="213">
        <f>O441*H441</f>
        <v>0</v>
      </c>
      <c r="Q441" s="213">
        <v>0.00021000000000000001</v>
      </c>
      <c r="R441" s="213">
        <f>Q441*H441</f>
        <v>0.000504</v>
      </c>
      <c r="S441" s="213">
        <v>0</v>
      </c>
      <c r="T441" s="214">
        <f>S441*H441</f>
        <v>0</v>
      </c>
      <c r="U441" s="40"/>
      <c r="V441" s="40"/>
      <c r="W441" s="40"/>
      <c r="X441" s="40"/>
      <c r="Y441" s="40"/>
      <c r="Z441" s="40"/>
      <c r="AA441" s="40"/>
      <c r="AB441" s="40"/>
      <c r="AC441" s="40"/>
      <c r="AD441" s="40"/>
      <c r="AE441" s="40"/>
      <c r="AR441" s="215" t="s">
        <v>217</v>
      </c>
      <c r="AT441" s="215" t="s">
        <v>130</v>
      </c>
      <c r="AU441" s="215" t="s">
        <v>87</v>
      </c>
      <c r="AY441" s="19" t="s">
        <v>129</v>
      </c>
      <c r="BE441" s="216">
        <f>IF(N441="základní",J441,0)</f>
        <v>0</v>
      </c>
      <c r="BF441" s="216">
        <f>IF(N441="snížená",J441,0)</f>
        <v>0</v>
      </c>
      <c r="BG441" s="216">
        <f>IF(N441="zákl. přenesená",J441,0)</f>
        <v>0</v>
      </c>
      <c r="BH441" s="216">
        <f>IF(N441="sníž. přenesená",J441,0)</f>
        <v>0</v>
      </c>
      <c r="BI441" s="216">
        <f>IF(N441="nulová",J441,0)</f>
        <v>0</v>
      </c>
      <c r="BJ441" s="19" t="s">
        <v>85</v>
      </c>
      <c r="BK441" s="216">
        <f>ROUND(I441*H441,2)</f>
        <v>0</v>
      </c>
      <c r="BL441" s="19" t="s">
        <v>217</v>
      </c>
      <c r="BM441" s="215" t="s">
        <v>834</v>
      </c>
    </row>
    <row r="442" s="2" customFormat="1">
      <c r="A442" s="40"/>
      <c r="B442" s="41"/>
      <c r="C442" s="42"/>
      <c r="D442" s="217" t="s">
        <v>135</v>
      </c>
      <c r="E442" s="42"/>
      <c r="F442" s="218" t="s">
        <v>835</v>
      </c>
      <c r="G442" s="42"/>
      <c r="H442" s="42"/>
      <c r="I442" s="219"/>
      <c r="J442" s="42"/>
      <c r="K442" s="42"/>
      <c r="L442" s="46"/>
      <c r="M442" s="220"/>
      <c r="N442" s="221"/>
      <c r="O442" s="86"/>
      <c r="P442" s="86"/>
      <c r="Q442" s="86"/>
      <c r="R442" s="86"/>
      <c r="S442" s="86"/>
      <c r="T442" s="87"/>
      <c r="U442" s="40"/>
      <c r="V442" s="40"/>
      <c r="W442" s="40"/>
      <c r="X442" s="40"/>
      <c r="Y442" s="40"/>
      <c r="Z442" s="40"/>
      <c r="AA442" s="40"/>
      <c r="AB442" s="40"/>
      <c r="AC442" s="40"/>
      <c r="AD442" s="40"/>
      <c r="AE442" s="40"/>
      <c r="AT442" s="19" t="s">
        <v>135</v>
      </c>
      <c r="AU442" s="19" t="s">
        <v>87</v>
      </c>
    </row>
    <row r="443" s="2" customFormat="1">
      <c r="A443" s="40"/>
      <c r="B443" s="41"/>
      <c r="C443" s="42"/>
      <c r="D443" s="217" t="s">
        <v>415</v>
      </c>
      <c r="E443" s="42"/>
      <c r="F443" s="222" t="s">
        <v>836</v>
      </c>
      <c r="G443" s="42"/>
      <c r="H443" s="42"/>
      <c r="I443" s="219"/>
      <c r="J443" s="42"/>
      <c r="K443" s="42"/>
      <c r="L443" s="46"/>
      <c r="M443" s="220"/>
      <c r="N443" s="221"/>
      <c r="O443" s="86"/>
      <c r="P443" s="86"/>
      <c r="Q443" s="86"/>
      <c r="R443" s="86"/>
      <c r="S443" s="86"/>
      <c r="T443" s="87"/>
      <c r="U443" s="40"/>
      <c r="V443" s="40"/>
      <c r="W443" s="40"/>
      <c r="X443" s="40"/>
      <c r="Y443" s="40"/>
      <c r="Z443" s="40"/>
      <c r="AA443" s="40"/>
      <c r="AB443" s="40"/>
      <c r="AC443" s="40"/>
      <c r="AD443" s="40"/>
      <c r="AE443" s="40"/>
      <c r="AT443" s="19" t="s">
        <v>415</v>
      </c>
      <c r="AU443" s="19" t="s">
        <v>87</v>
      </c>
    </row>
    <row r="444" s="13" customFormat="1">
      <c r="A444" s="13"/>
      <c r="B444" s="231"/>
      <c r="C444" s="232"/>
      <c r="D444" s="217" t="s">
        <v>417</v>
      </c>
      <c r="E444" s="233" t="s">
        <v>21</v>
      </c>
      <c r="F444" s="234" t="s">
        <v>837</v>
      </c>
      <c r="G444" s="232"/>
      <c r="H444" s="233" t="s">
        <v>21</v>
      </c>
      <c r="I444" s="235"/>
      <c r="J444" s="232"/>
      <c r="K444" s="232"/>
      <c r="L444" s="236"/>
      <c r="M444" s="237"/>
      <c r="N444" s="238"/>
      <c r="O444" s="238"/>
      <c r="P444" s="238"/>
      <c r="Q444" s="238"/>
      <c r="R444" s="238"/>
      <c r="S444" s="238"/>
      <c r="T444" s="239"/>
      <c r="U444" s="13"/>
      <c r="V444" s="13"/>
      <c r="W444" s="13"/>
      <c r="X444" s="13"/>
      <c r="Y444" s="13"/>
      <c r="Z444" s="13"/>
      <c r="AA444" s="13"/>
      <c r="AB444" s="13"/>
      <c r="AC444" s="13"/>
      <c r="AD444" s="13"/>
      <c r="AE444" s="13"/>
      <c r="AT444" s="240" t="s">
        <v>417</v>
      </c>
      <c r="AU444" s="240" t="s">
        <v>87</v>
      </c>
      <c r="AV444" s="13" t="s">
        <v>85</v>
      </c>
      <c r="AW444" s="13" t="s">
        <v>38</v>
      </c>
      <c r="AX444" s="13" t="s">
        <v>77</v>
      </c>
      <c r="AY444" s="240" t="s">
        <v>129</v>
      </c>
    </row>
    <row r="445" s="13" customFormat="1">
      <c r="A445" s="13"/>
      <c r="B445" s="231"/>
      <c r="C445" s="232"/>
      <c r="D445" s="217" t="s">
        <v>417</v>
      </c>
      <c r="E445" s="233" t="s">
        <v>21</v>
      </c>
      <c r="F445" s="234" t="s">
        <v>838</v>
      </c>
      <c r="G445" s="232"/>
      <c r="H445" s="233" t="s">
        <v>21</v>
      </c>
      <c r="I445" s="235"/>
      <c r="J445" s="232"/>
      <c r="K445" s="232"/>
      <c r="L445" s="236"/>
      <c r="M445" s="237"/>
      <c r="N445" s="238"/>
      <c r="O445" s="238"/>
      <c r="P445" s="238"/>
      <c r="Q445" s="238"/>
      <c r="R445" s="238"/>
      <c r="S445" s="238"/>
      <c r="T445" s="239"/>
      <c r="U445" s="13"/>
      <c r="V445" s="13"/>
      <c r="W445" s="13"/>
      <c r="X445" s="13"/>
      <c r="Y445" s="13"/>
      <c r="Z445" s="13"/>
      <c r="AA445" s="13"/>
      <c r="AB445" s="13"/>
      <c r="AC445" s="13"/>
      <c r="AD445" s="13"/>
      <c r="AE445" s="13"/>
      <c r="AT445" s="240" t="s">
        <v>417</v>
      </c>
      <c r="AU445" s="240" t="s">
        <v>87</v>
      </c>
      <c r="AV445" s="13" t="s">
        <v>85</v>
      </c>
      <c r="AW445" s="13" t="s">
        <v>38</v>
      </c>
      <c r="AX445" s="13" t="s">
        <v>77</v>
      </c>
      <c r="AY445" s="240" t="s">
        <v>129</v>
      </c>
    </row>
    <row r="446" s="14" customFormat="1">
      <c r="A446" s="14"/>
      <c r="B446" s="241"/>
      <c r="C446" s="242"/>
      <c r="D446" s="217" t="s">
        <v>417</v>
      </c>
      <c r="E446" s="243" t="s">
        <v>21</v>
      </c>
      <c r="F446" s="244" t="s">
        <v>839</v>
      </c>
      <c r="G446" s="242"/>
      <c r="H446" s="245">
        <v>2.3999999999999999</v>
      </c>
      <c r="I446" s="246"/>
      <c r="J446" s="242"/>
      <c r="K446" s="242"/>
      <c r="L446" s="247"/>
      <c r="M446" s="248"/>
      <c r="N446" s="249"/>
      <c r="O446" s="249"/>
      <c r="P446" s="249"/>
      <c r="Q446" s="249"/>
      <c r="R446" s="249"/>
      <c r="S446" s="249"/>
      <c r="T446" s="250"/>
      <c r="U446" s="14"/>
      <c r="V446" s="14"/>
      <c r="W446" s="14"/>
      <c r="X446" s="14"/>
      <c r="Y446" s="14"/>
      <c r="Z446" s="14"/>
      <c r="AA446" s="14"/>
      <c r="AB446" s="14"/>
      <c r="AC446" s="14"/>
      <c r="AD446" s="14"/>
      <c r="AE446" s="14"/>
      <c r="AT446" s="251" t="s">
        <v>417</v>
      </c>
      <c r="AU446" s="251" t="s">
        <v>87</v>
      </c>
      <c r="AV446" s="14" t="s">
        <v>87</v>
      </c>
      <c r="AW446" s="14" t="s">
        <v>38</v>
      </c>
      <c r="AX446" s="14" t="s">
        <v>85</v>
      </c>
      <c r="AY446" s="251" t="s">
        <v>129</v>
      </c>
    </row>
    <row r="447" s="12" customFormat="1" ht="22.8" customHeight="1">
      <c r="A447" s="12"/>
      <c r="B447" s="190"/>
      <c r="C447" s="191"/>
      <c r="D447" s="192" t="s">
        <v>76</v>
      </c>
      <c r="E447" s="223" t="s">
        <v>840</v>
      </c>
      <c r="F447" s="223" t="s">
        <v>841</v>
      </c>
      <c r="G447" s="191"/>
      <c r="H447" s="191"/>
      <c r="I447" s="194"/>
      <c r="J447" s="224">
        <f>BK447</f>
        <v>0</v>
      </c>
      <c r="K447" s="191"/>
      <c r="L447" s="196"/>
      <c r="M447" s="197"/>
      <c r="N447" s="198"/>
      <c r="O447" s="198"/>
      <c r="P447" s="199">
        <f>SUM(P448:P485)</f>
        <v>0</v>
      </c>
      <c r="Q447" s="198"/>
      <c r="R447" s="199">
        <f>SUM(R448:R485)</f>
        <v>0.11260186</v>
      </c>
      <c r="S447" s="198"/>
      <c r="T447" s="200">
        <f>SUM(T448:T485)</f>
        <v>0</v>
      </c>
      <c r="U447" s="12"/>
      <c r="V447" s="12"/>
      <c r="W447" s="12"/>
      <c r="X447" s="12"/>
      <c r="Y447" s="12"/>
      <c r="Z447" s="12"/>
      <c r="AA447" s="12"/>
      <c r="AB447" s="12"/>
      <c r="AC447" s="12"/>
      <c r="AD447" s="12"/>
      <c r="AE447" s="12"/>
      <c r="AR447" s="201" t="s">
        <v>87</v>
      </c>
      <c r="AT447" s="202" t="s">
        <v>76</v>
      </c>
      <c r="AU447" s="202" t="s">
        <v>85</v>
      </c>
      <c r="AY447" s="201" t="s">
        <v>129</v>
      </c>
      <c r="BK447" s="203">
        <f>SUM(BK448:BK485)</f>
        <v>0</v>
      </c>
    </row>
    <row r="448" s="2" customFormat="1" ht="16.5" customHeight="1">
      <c r="A448" s="40"/>
      <c r="B448" s="41"/>
      <c r="C448" s="204" t="s">
        <v>842</v>
      </c>
      <c r="D448" s="204" t="s">
        <v>130</v>
      </c>
      <c r="E448" s="205" t="s">
        <v>843</v>
      </c>
      <c r="F448" s="206" t="s">
        <v>844</v>
      </c>
      <c r="G448" s="207" t="s">
        <v>204</v>
      </c>
      <c r="H448" s="208">
        <v>243.59100000000001</v>
      </c>
      <c r="I448" s="209"/>
      <c r="J448" s="210">
        <f>ROUND(I448*H448,2)</f>
        <v>0</v>
      </c>
      <c r="K448" s="206" t="s">
        <v>434</v>
      </c>
      <c r="L448" s="46"/>
      <c r="M448" s="211" t="s">
        <v>21</v>
      </c>
      <c r="N448" s="212" t="s">
        <v>48</v>
      </c>
      <c r="O448" s="86"/>
      <c r="P448" s="213">
        <f>O448*H448</f>
        <v>0</v>
      </c>
      <c r="Q448" s="213">
        <v>0</v>
      </c>
      <c r="R448" s="213">
        <f>Q448*H448</f>
        <v>0</v>
      </c>
      <c r="S448" s="213">
        <v>0</v>
      </c>
      <c r="T448" s="214">
        <f>S448*H448</f>
        <v>0</v>
      </c>
      <c r="U448" s="40"/>
      <c r="V448" s="40"/>
      <c r="W448" s="40"/>
      <c r="X448" s="40"/>
      <c r="Y448" s="40"/>
      <c r="Z448" s="40"/>
      <c r="AA448" s="40"/>
      <c r="AB448" s="40"/>
      <c r="AC448" s="40"/>
      <c r="AD448" s="40"/>
      <c r="AE448" s="40"/>
      <c r="AR448" s="215" t="s">
        <v>217</v>
      </c>
      <c r="AT448" s="215" t="s">
        <v>130</v>
      </c>
      <c r="AU448" s="215" t="s">
        <v>87</v>
      </c>
      <c r="AY448" s="19" t="s">
        <v>129</v>
      </c>
      <c r="BE448" s="216">
        <f>IF(N448="základní",J448,0)</f>
        <v>0</v>
      </c>
      <c r="BF448" s="216">
        <f>IF(N448="snížená",J448,0)</f>
        <v>0</v>
      </c>
      <c r="BG448" s="216">
        <f>IF(N448="zákl. přenesená",J448,0)</f>
        <v>0</v>
      </c>
      <c r="BH448" s="216">
        <f>IF(N448="sníž. přenesená",J448,0)</f>
        <v>0</v>
      </c>
      <c r="BI448" s="216">
        <f>IF(N448="nulová",J448,0)</f>
        <v>0</v>
      </c>
      <c r="BJ448" s="19" t="s">
        <v>85</v>
      </c>
      <c r="BK448" s="216">
        <f>ROUND(I448*H448,2)</f>
        <v>0</v>
      </c>
      <c r="BL448" s="19" t="s">
        <v>217</v>
      </c>
      <c r="BM448" s="215" t="s">
        <v>845</v>
      </c>
    </row>
    <row r="449" s="2" customFormat="1">
      <c r="A449" s="40"/>
      <c r="B449" s="41"/>
      <c r="C449" s="42"/>
      <c r="D449" s="217" t="s">
        <v>135</v>
      </c>
      <c r="E449" s="42"/>
      <c r="F449" s="218" t="s">
        <v>846</v>
      </c>
      <c r="G449" s="42"/>
      <c r="H449" s="42"/>
      <c r="I449" s="219"/>
      <c r="J449" s="42"/>
      <c r="K449" s="42"/>
      <c r="L449" s="46"/>
      <c r="M449" s="220"/>
      <c r="N449" s="221"/>
      <c r="O449" s="86"/>
      <c r="P449" s="86"/>
      <c r="Q449" s="86"/>
      <c r="R449" s="86"/>
      <c r="S449" s="86"/>
      <c r="T449" s="87"/>
      <c r="U449" s="40"/>
      <c r="V449" s="40"/>
      <c r="W449" s="40"/>
      <c r="X449" s="40"/>
      <c r="Y449" s="40"/>
      <c r="Z449" s="40"/>
      <c r="AA449" s="40"/>
      <c r="AB449" s="40"/>
      <c r="AC449" s="40"/>
      <c r="AD449" s="40"/>
      <c r="AE449" s="40"/>
      <c r="AT449" s="19" t="s">
        <v>135</v>
      </c>
      <c r="AU449" s="19" t="s">
        <v>87</v>
      </c>
    </row>
    <row r="450" s="14" customFormat="1">
      <c r="A450" s="14"/>
      <c r="B450" s="241"/>
      <c r="C450" s="242"/>
      <c r="D450" s="217" t="s">
        <v>417</v>
      </c>
      <c r="E450" s="243" t="s">
        <v>21</v>
      </c>
      <c r="F450" s="244" t="s">
        <v>390</v>
      </c>
      <c r="G450" s="242"/>
      <c r="H450" s="245">
        <v>243.59100000000001</v>
      </c>
      <c r="I450" s="246"/>
      <c r="J450" s="242"/>
      <c r="K450" s="242"/>
      <c r="L450" s="247"/>
      <c r="M450" s="248"/>
      <c r="N450" s="249"/>
      <c r="O450" s="249"/>
      <c r="P450" s="249"/>
      <c r="Q450" s="249"/>
      <c r="R450" s="249"/>
      <c r="S450" s="249"/>
      <c r="T450" s="250"/>
      <c r="U450" s="14"/>
      <c r="V450" s="14"/>
      <c r="W450" s="14"/>
      <c r="X450" s="14"/>
      <c r="Y450" s="14"/>
      <c r="Z450" s="14"/>
      <c r="AA450" s="14"/>
      <c r="AB450" s="14"/>
      <c r="AC450" s="14"/>
      <c r="AD450" s="14"/>
      <c r="AE450" s="14"/>
      <c r="AT450" s="251" t="s">
        <v>417</v>
      </c>
      <c r="AU450" s="251" t="s">
        <v>87</v>
      </c>
      <c r="AV450" s="14" t="s">
        <v>87</v>
      </c>
      <c r="AW450" s="14" t="s">
        <v>38</v>
      </c>
      <c r="AX450" s="14" t="s">
        <v>85</v>
      </c>
      <c r="AY450" s="251" t="s">
        <v>129</v>
      </c>
    </row>
    <row r="451" s="2" customFormat="1" ht="16.5" customHeight="1">
      <c r="A451" s="40"/>
      <c r="B451" s="41"/>
      <c r="C451" s="204" t="s">
        <v>847</v>
      </c>
      <c r="D451" s="204" t="s">
        <v>130</v>
      </c>
      <c r="E451" s="205" t="s">
        <v>848</v>
      </c>
      <c r="F451" s="206" t="s">
        <v>849</v>
      </c>
      <c r="G451" s="207" t="s">
        <v>204</v>
      </c>
      <c r="H451" s="208">
        <v>55</v>
      </c>
      <c r="I451" s="209"/>
      <c r="J451" s="210">
        <f>ROUND(I451*H451,2)</f>
        <v>0</v>
      </c>
      <c r="K451" s="206" t="s">
        <v>434</v>
      </c>
      <c r="L451" s="46"/>
      <c r="M451" s="211" t="s">
        <v>21</v>
      </c>
      <c r="N451" s="212" t="s">
        <v>48</v>
      </c>
      <c r="O451" s="86"/>
      <c r="P451" s="213">
        <f>O451*H451</f>
        <v>0</v>
      </c>
      <c r="Q451" s="213">
        <v>0</v>
      </c>
      <c r="R451" s="213">
        <f>Q451*H451</f>
        <v>0</v>
      </c>
      <c r="S451" s="213">
        <v>0</v>
      </c>
      <c r="T451" s="214">
        <f>S451*H451</f>
        <v>0</v>
      </c>
      <c r="U451" s="40"/>
      <c r="V451" s="40"/>
      <c r="W451" s="40"/>
      <c r="X451" s="40"/>
      <c r="Y451" s="40"/>
      <c r="Z451" s="40"/>
      <c r="AA451" s="40"/>
      <c r="AB451" s="40"/>
      <c r="AC451" s="40"/>
      <c r="AD451" s="40"/>
      <c r="AE451" s="40"/>
      <c r="AR451" s="215" t="s">
        <v>217</v>
      </c>
      <c r="AT451" s="215" t="s">
        <v>130</v>
      </c>
      <c r="AU451" s="215" t="s">
        <v>87</v>
      </c>
      <c r="AY451" s="19" t="s">
        <v>129</v>
      </c>
      <c r="BE451" s="216">
        <f>IF(N451="základní",J451,0)</f>
        <v>0</v>
      </c>
      <c r="BF451" s="216">
        <f>IF(N451="snížená",J451,0)</f>
        <v>0</v>
      </c>
      <c r="BG451" s="216">
        <f>IF(N451="zákl. přenesená",J451,0)</f>
        <v>0</v>
      </c>
      <c r="BH451" s="216">
        <f>IF(N451="sníž. přenesená",J451,0)</f>
        <v>0</v>
      </c>
      <c r="BI451" s="216">
        <f>IF(N451="nulová",J451,0)</f>
        <v>0</v>
      </c>
      <c r="BJ451" s="19" t="s">
        <v>85</v>
      </c>
      <c r="BK451" s="216">
        <f>ROUND(I451*H451,2)</f>
        <v>0</v>
      </c>
      <c r="BL451" s="19" t="s">
        <v>217</v>
      </c>
      <c r="BM451" s="215" t="s">
        <v>850</v>
      </c>
    </row>
    <row r="452" s="2" customFormat="1">
      <c r="A452" s="40"/>
      <c r="B452" s="41"/>
      <c r="C452" s="42"/>
      <c r="D452" s="217" t="s">
        <v>135</v>
      </c>
      <c r="E452" s="42"/>
      <c r="F452" s="218" t="s">
        <v>851</v>
      </c>
      <c r="G452" s="42"/>
      <c r="H452" s="42"/>
      <c r="I452" s="219"/>
      <c r="J452" s="42"/>
      <c r="K452" s="42"/>
      <c r="L452" s="46"/>
      <c r="M452" s="220"/>
      <c r="N452" s="221"/>
      <c r="O452" s="86"/>
      <c r="P452" s="86"/>
      <c r="Q452" s="86"/>
      <c r="R452" s="86"/>
      <c r="S452" s="86"/>
      <c r="T452" s="87"/>
      <c r="U452" s="40"/>
      <c r="V452" s="40"/>
      <c r="W452" s="40"/>
      <c r="X452" s="40"/>
      <c r="Y452" s="40"/>
      <c r="Z452" s="40"/>
      <c r="AA452" s="40"/>
      <c r="AB452" s="40"/>
      <c r="AC452" s="40"/>
      <c r="AD452" s="40"/>
      <c r="AE452" s="40"/>
      <c r="AT452" s="19" t="s">
        <v>135</v>
      </c>
      <c r="AU452" s="19" t="s">
        <v>87</v>
      </c>
    </row>
    <row r="453" s="2" customFormat="1">
      <c r="A453" s="40"/>
      <c r="B453" s="41"/>
      <c r="C453" s="42"/>
      <c r="D453" s="217" t="s">
        <v>415</v>
      </c>
      <c r="E453" s="42"/>
      <c r="F453" s="222" t="s">
        <v>852</v>
      </c>
      <c r="G453" s="42"/>
      <c r="H453" s="42"/>
      <c r="I453" s="219"/>
      <c r="J453" s="42"/>
      <c r="K453" s="42"/>
      <c r="L453" s="46"/>
      <c r="M453" s="220"/>
      <c r="N453" s="221"/>
      <c r="O453" s="86"/>
      <c r="P453" s="86"/>
      <c r="Q453" s="86"/>
      <c r="R453" s="86"/>
      <c r="S453" s="86"/>
      <c r="T453" s="87"/>
      <c r="U453" s="40"/>
      <c r="V453" s="40"/>
      <c r="W453" s="40"/>
      <c r="X453" s="40"/>
      <c r="Y453" s="40"/>
      <c r="Z453" s="40"/>
      <c r="AA453" s="40"/>
      <c r="AB453" s="40"/>
      <c r="AC453" s="40"/>
      <c r="AD453" s="40"/>
      <c r="AE453" s="40"/>
      <c r="AT453" s="19" t="s">
        <v>415</v>
      </c>
      <c r="AU453" s="19" t="s">
        <v>87</v>
      </c>
    </row>
    <row r="454" s="14" customFormat="1">
      <c r="A454" s="14"/>
      <c r="B454" s="241"/>
      <c r="C454" s="242"/>
      <c r="D454" s="217" t="s">
        <v>417</v>
      </c>
      <c r="E454" s="243" t="s">
        <v>21</v>
      </c>
      <c r="F454" s="244" t="s">
        <v>853</v>
      </c>
      <c r="G454" s="242"/>
      <c r="H454" s="245">
        <v>55</v>
      </c>
      <c r="I454" s="246"/>
      <c r="J454" s="242"/>
      <c r="K454" s="242"/>
      <c r="L454" s="247"/>
      <c r="M454" s="248"/>
      <c r="N454" s="249"/>
      <c r="O454" s="249"/>
      <c r="P454" s="249"/>
      <c r="Q454" s="249"/>
      <c r="R454" s="249"/>
      <c r="S454" s="249"/>
      <c r="T454" s="250"/>
      <c r="U454" s="14"/>
      <c r="V454" s="14"/>
      <c r="W454" s="14"/>
      <c r="X454" s="14"/>
      <c r="Y454" s="14"/>
      <c r="Z454" s="14"/>
      <c r="AA454" s="14"/>
      <c r="AB454" s="14"/>
      <c r="AC454" s="14"/>
      <c r="AD454" s="14"/>
      <c r="AE454" s="14"/>
      <c r="AT454" s="251" t="s">
        <v>417</v>
      </c>
      <c r="AU454" s="251" t="s">
        <v>87</v>
      </c>
      <c r="AV454" s="14" t="s">
        <v>87</v>
      </c>
      <c r="AW454" s="14" t="s">
        <v>38</v>
      </c>
      <c r="AX454" s="14" t="s">
        <v>85</v>
      </c>
      <c r="AY454" s="251" t="s">
        <v>129</v>
      </c>
    </row>
    <row r="455" s="2" customFormat="1" ht="16.5" customHeight="1">
      <c r="A455" s="40"/>
      <c r="B455" s="41"/>
      <c r="C455" s="263" t="s">
        <v>854</v>
      </c>
      <c r="D455" s="263" t="s">
        <v>475</v>
      </c>
      <c r="E455" s="264" t="s">
        <v>855</v>
      </c>
      <c r="F455" s="265" t="s">
        <v>856</v>
      </c>
      <c r="G455" s="266" t="s">
        <v>204</v>
      </c>
      <c r="H455" s="267">
        <v>69.299999999999997</v>
      </c>
      <c r="I455" s="268"/>
      <c r="J455" s="269">
        <f>ROUND(I455*H455,2)</f>
        <v>0</v>
      </c>
      <c r="K455" s="265" t="s">
        <v>434</v>
      </c>
      <c r="L455" s="270"/>
      <c r="M455" s="271" t="s">
        <v>21</v>
      </c>
      <c r="N455" s="272" t="s">
        <v>48</v>
      </c>
      <c r="O455" s="86"/>
      <c r="P455" s="213">
        <f>O455*H455</f>
        <v>0</v>
      </c>
      <c r="Q455" s="213">
        <v>0</v>
      </c>
      <c r="R455" s="213">
        <f>Q455*H455</f>
        <v>0</v>
      </c>
      <c r="S455" s="213">
        <v>0</v>
      </c>
      <c r="T455" s="214">
        <f>S455*H455</f>
        <v>0</v>
      </c>
      <c r="U455" s="40"/>
      <c r="V455" s="40"/>
      <c r="W455" s="40"/>
      <c r="X455" s="40"/>
      <c r="Y455" s="40"/>
      <c r="Z455" s="40"/>
      <c r="AA455" s="40"/>
      <c r="AB455" s="40"/>
      <c r="AC455" s="40"/>
      <c r="AD455" s="40"/>
      <c r="AE455" s="40"/>
      <c r="AR455" s="215" t="s">
        <v>628</v>
      </c>
      <c r="AT455" s="215" t="s">
        <v>475</v>
      </c>
      <c r="AU455" s="215" t="s">
        <v>87</v>
      </c>
      <c r="AY455" s="19" t="s">
        <v>129</v>
      </c>
      <c r="BE455" s="216">
        <f>IF(N455="základní",J455,0)</f>
        <v>0</v>
      </c>
      <c r="BF455" s="216">
        <f>IF(N455="snížená",J455,0)</f>
        <v>0</v>
      </c>
      <c r="BG455" s="216">
        <f>IF(N455="zákl. přenesená",J455,0)</f>
        <v>0</v>
      </c>
      <c r="BH455" s="216">
        <f>IF(N455="sníž. přenesená",J455,0)</f>
        <v>0</v>
      </c>
      <c r="BI455" s="216">
        <f>IF(N455="nulová",J455,0)</f>
        <v>0</v>
      </c>
      <c r="BJ455" s="19" t="s">
        <v>85</v>
      </c>
      <c r="BK455" s="216">
        <f>ROUND(I455*H455,2)</f>
        <v>0</v>
      </c>
      <c r="BL455" s="19" t="s">
        <v>217</v>
      </c>
      <c r="BM455" s="215" t="s">
        <v>857</v>
      </c>
    </row>
    <row r="456" s="2" customFormat="1">
      <c r="A456" s="40"/>
      <c r="B456" s="41"/>
      <c r="C456" s="42"/>
      <c r="D456" s="217" t="s">
        <v>135</v>
      </c>
      <c r="E456" s="42"/>
      <c r="F456" s="218" t="s">
        <v>856</v>
      </c>
      <c r="G456" s="42"/>
      <c r="H456" s="42"/>
      <c r="I456" s="219"/>
      <c r="J456" s="42"/>
      <c r="K456" s="42"/>
      <c r="L456" s="46"/>
      <c r="M456" s="220"/>
      <c r="N456" s="221"/>
      <c r="O456" s="86"/>
      <c r="P456" s="86"/>
      <c r="Q456" s="86"/>
      <c r="R456" s="86"/>
      <c r="S456" s="86"/>
      <c r="T456" s="87"/>
      <c r="U456" s="40"/>
      <c r="V456" s="40"/>
      <c r="W456" s="40"/>
      <c r="X456" s="40"/>
      <c r="Y456" s="40"/>
      <c r="Z456" s="40"/>
      <c r="AA456" s="40"/>
      <c r="AB456" s="40"/>
      <c r="AC456" s="40"/>
      <c r="AD456" s="40"/>
      <c r="AE456" s="40"/>
      <c r="AT456" s="19" t="s">
        <v>135</v>
      </c>
      <c r="AU456" s="19" t="s">
        <v>87</v>
      </c>
    </row>
    <row r="457" s="14" customFormat="1">
      <c r="A457" s="14"/>
      <c r="B457" s="241"/>
      <c r="C457" s="242"/>
      <c r="D457" s="217" t="s">
        <v>417</v>
      </c>
      <c r="E457" s="243" t="s">
        <v>21</v>
      </c>
      <c r="F457" s="244" t="s">
        <v>858</v>
      </c>
      <c r="G457" s="242"/>
      <c r="H457" s="245">
        <v>66</v>
      </c>
      <c r="I457" s="246"/>
      <c r="J457" s="242"/>
      <c r="K457" s="242"/>
      <c r="L457" s="247"/>
      <c r="M457" s="248"/>
      <c r="N457" s="249"/>
      <c r="O457" s="249"/>
      <c r="P457" s="249"/>
      <c r="Q457" s="249"/>
      <c r="R457" s="249"/>
      <c r="S457" s="249"/>
      <c r="T457" s="250"/>
      <c r="U457" s="14"/>
      <c r="V457" s="14"/>
      <c r="W457" s="14"/>
      <c r="X457" s="14"/>
      <c r="Y457" s="14"/>
      <c r="Z457" s="14"/>
      <c r="AA457" s="14"/>
      <c r="AB457" s="14"/>
      <c r="AC457" s="14"/>
      <c r="AD457" s="14"/>
      <c r="AE457" s="14"/>
      <c r="AT457" s="251" t="s">
        <v>417</v>
      </c>
      <c r="AU457" s="251" t="s">
        <v>87</v>
      </c>
      <c r="AV457" s="14" t="s">
        <v>87</v>
      </c>
      <c r="AW457" s="14" t="s">
        <v>38</v>
      </c>
      <c r="AX457" s="14" t="s">
        <v>85</v>
      </c>
      <c r="AY457" s="251" t="s">
        <v>129</v>
      </c>
    </row>
    <row r="458" s="14" customFormat="1">
      <c r="A458" s="14"/>
      <c r="B458" s="241"/>
      <c r="C458" s="242"/>
      <c r="D458" s="217" t="s">
        <v>417</v>
      </c>
      <c r="E458" s="242"/>
      <c r="F458" s="244" t="s">
        <v>859</v>
      </c>
      <c r="G458" s="242"/>
      <c r="H458" s="245">
        <v>69.299999999999997</v>
      </c>
      <c r="I458" s="246"/>
      <c r="J458" s="242"/>
      <c r="K458" s="242"/>
      <c r="L458" s="247"/>
      <c r="M458" s="248"/>
      <c r="N458" s="249"/>
      <c r="O458" s="249"/>
      <c r="P458" s="249"/>
      <c r="Q458" s="249"/>
      <c r="R458" s="249"/>
      <c r="S458" s="249"/>
      <c r="T458" s="250"/>
      <c r="U458" s="14"/>
      <c r="V458" s="14"/>
      <c r="W458" s="14"/>
      <c r="X458" s="14"/>
      <c r="Y458" s="14"/>
      <c r="Z458" s="14"/>
      <c r="AA458" s="14"/>
      <c r="AB458" s="14"/>
      <c r="AC458" s="14"/>
      <c r="AD458" s="14"/>
      <c r="AE458" s="14"/>
      <c r="AT458" s="251" t="s">
        <v>417</v>
      </c>
      <c r="AU458" s="251" t="s">
        <v>87</v>
      </c>
      <c r="AV458" s="14" t="s">
        <v>87</v>
      </c>
      <c r="AW458" s="14" t="s">
        <v>4</v>
      </c>
      <c r="AX458" s="14" t="s">
        <v>85</v>
      </c>
      <c r="AY458" s="251" t="s">
        <v>129</v>
      </c>
    </row>
    <row r="459" s="2" customFormat="1" ht="16.5" customHeight="1">
      <c r="A459" s="40"/>
      <c r="B459" s="41"/>
      <c r="C459" s="204" t="s">
        <v>159</v>
      </c>
      <c r="D459" s="204" t="s">
        <v>130</v>
      </c>
      <c r="E459" s="205" t="s">
        <v>860</v>
      </c>
      <c r="F459" s="206" t="s">
        <v>861</v>
      </c>
      <c r="G459" s="207" t="s">
        <v>204</v>
      </c>
      <c r="H459" s="208">
        <v>243.59100000000001</v>
      </c>
      <c r="I459" s="209"/>
      <c r="J459" s="210">
        <f>ROUND(I459*H459,2)</f>
        <v>0</v>
      </c>
      <c r="K459" s="206" t="s">
        <v>434</v>
      </c>
      <c r="L459" s="46"/>
      <c r="M459" s="211" t="s">
        <v>21</v>
      </c>
      <c r="N459" s="212" t="s">
        <v>48</v>
      </c>
      <c r="O459" s="86"/>
      <c r="P459" s="213">
        <f>O459*H459</f>
        <v>0</v>
      </c>
      <c r="Q459" s="213">
        <v>0.00020000000000000001</v>
      </c>
      <c r="R459" s="213">
        <f>Q459*H459</f>
        <v>0.048718200000000003</v>
      </c>
      <c r="S459" s="213">
        <v>0</v>
      </c>
      <c r="T459" s="214">
        <f>S459*H459</f>
        <v>0</v>
      </c>
      <c r="U459" s="40"/>
      <c r="V459" s="40"/>
      <c r="W459" s="40"/>
      <c r="X459" s="40"/>
      <c r="Y459" s="40"/>
      <c r="Z459" s="40"/>
      <c r="AA459" s="40"/>
      <c r="AB459" s="40"/>
      <c r="AC459" s="40"/>
      <c r="AD459" s="40"/>
      <c r="AE459" s="40"/>
      <c r="AR459" s="215" t="s">
        <v>217</v>
      </c>
      <c r="AT459" s="215" t="s">
        <v>130</v>
      </c>
      <c r="AU459" s="215" t="s">
        <v>87</v>
      </c>
      <c r="AY459" s="19" t="s">
        <v>129</v>
      </c>
      <c r="BE459" s="216">
        <f>IF(N459="základní",J459,0)</f>
        <v>0</v>
      </c>
      <c r="BF459" s="216">
        <f>IF(N459="snížená",J459,0)</f>
        <v>0</v>
      </c>
      <c r="BG459" s="216">
        <f>IF(N459="zákl. přenesená",J459,0)</f>
        <v>0</v>
      </c>
      <c r="BH459" s="216">
        <f>IF(N459="sníž. přenesená",J459,0)</f>
        <v>0</v>
      </c>
      <c r="BI459" s="216">
        <f>IF(N459="nulová",J459,0)</f>
        <v>0</v>
      </c>
      <c r="BJ459" s="19" t="s">
        <v>85</v>
      </c>
      <c r="BK459" s="216">
        <f>ROUND(I459*H459,2)</f>
        <v>0</v>
      </c>
      <c r="BL459" s="19" t="s">
        <v>217</v>
      </c>
      <c r="BM459" s="215" t="s">
        <v>862</v>
      </c>
    </row>
    <row r="460" s="2" customFormat="1">
      <c r="A460" s="40"/>
      <c r="B460" s="41"/>
      <c r="C460" s="42"/>
      <c r="D460" s="217" t="s">
        <v>135</v>
      </c>
      <c r="E460" s="42"/>
      <c r="F460" s="218" t="s">
        <v>863</v>
      </c>
      <c r="G460" s="42"/>
      <c r="H460" s="42"/>
      <c r="I460" s="219"/>
      <c r="J460" s="42"/>
      <c r="K460" s="42"/>
      <c r="L460" s="46"/>
      <c r="M460" s="220"/>
      <c r="N460" s="221"/>
      <c r="O460" s="86"/>
      <c r="P460" s="86"/>
      <c r="Q460" s="86"/>
      <c r="R460" s="86"/>
      <c r="S460" s="86"/>
      <c r="T460" s="87"/>
      <c r="U460" s="40"/>
      <c r="V460" s="40"/>
      <c r="W460" s="40"/>
      <c r="X460" s="40"/>
      <c r="Y460" s="40"/>
      <c r="Z460" s="40"/>
      <c r="AA460" s="40"/>
      <c r="AB460" s="40"/>
      <c r="AC460" s="40"/>
      <c r="AD460" s="40"/>
      <c r="AE460" s="40"/>
      <c r="AT460" s="19" t="s">
        <v>135</v>
      </c>
      <c r="AU460" s="19" t="s">
        <v>87</v>
      </c>
    </row>
    <row r="461" s="14" customFormat="1">
      <c r="A461" s="14"/>
      <c r="B461" s="241"/>
      <c r="C461" s="242"/>
      <c r="D461" s="217" t="s">
        <v>417</v>
      </c>
      <c r="E461" s="243" t="s">
        <v>21</v>
      </c>
      <c r="F461" s="244" t="s">
        <v>390</v>
      </c>
      <c r="G461" s="242"/>
      <c r="H461" s="245">
        <v>243.59100000000001</v>
      </c>
      <c r="I461" s="246"/>
      <c r="J461" s="242"/>
      <c r="K461" s="242"/>
      <c r="L461" s="247"/>
      <c r="M461" s="248"/>
      <c r="N461" s="249"/>
      <c r="O461" s="249"/>
      <c r="P461" s="249"/>
      <c r="Q461" s="249"/>
      <c r="R461" s="249"/>
      <c r="S461" s="249"/>
      <c r="T461" s="250"/>
      <c r="U461" s="14"/>
      <c r="V461" s="14"/>
      <c r="W461" s="14"/>
      <c r="X461" s="14"/>
      <c r="Y461" s="14"/>
      <c r="Z461" s="14"/>
      <c r="AA461" s="14"/>
      <c r="AB461" s="14"/>
      <c r="AC461" s="14"/>
      <c r="AD461" s="14"/>
      <c r="AE461" s="14"/>
      <c r="AT461" s="251" t="s">
        <v>417</v>
      </c>
      <c r="AU461" s="251" t="s">
        <v>87</v>
      </c>
      <c r="AV461" s="14" t="s">
        <v>87</v>
      </c>
      <c r="AW461" s="14" t="s">
        <v>38</v>
      </c>
      <c r="AX461" s="14" t="s">
        <v>85</v>
      </c>
      <c r="AY461" s="251" t="s">
        <v>129</v>
      </c>
    </row>
    <row r="462" s="2" customFormat="1" ht="16.5" customHeight="1">
      <c r="A462" s="40"/>
      <c r="B462" s="41"/>
      <c r="C462" s="204" t="s">
        <v>864</v>
      </c>
      <c r="D462" s="204" t="s">
        <v>130</v>
      </c>
      <c r="E462" s="205" t="s">
        <v>865</v>
      </c>
      <c r="F462" s="206" t="s">
        <v>866</v>
      </c>
      <c r="G462" s="207" t="s">
        <v>204</v>
      </c>
      <c r="H462" s="208">
        <v>55</v>
      </c>
      <c r="I462" s="209"/>
      <c r="J462" s="210">
        <f>ROUND(I462*H462,2)</f>
        <v>0</v>
      </c>
      <c r="K462" s="206" t="s">
        <v>434</v>
      </c>
      <c r="L462" s="46"/>
      <c r="M462" s="211" t="s">
        <v>21</v>
      </c>
      <c r="N462" s="212" t="s">
        <v>48</v>
      </c>
      <c r="O462" s="86"/>
      <c r="P462" s="213">
        <f>O462*H462</f>
        <v>0</v>
      </c>
      <c r="Q462" s="213">
        <v>1.0000000000000001E-05</v>
      </c>
      <c r="R462" s="213">
        <f>Q462*H462</f>
        <v>0.00055000000000000003</v>
      </c>
      <c r="S462" s="213">
        <v>0</v>
      </c>
      <c r="T462" s="214">
        <f>S462*H462</f>
        <v>0</v>
      </c>
      <c r="U462" s="40"/>
      <c r="V462" s="40"/>
      <c r="W462" s="40"/>
      <c r="X462" s="40"/>
      <c r="Y462" s="40"/>
      <c r="Z462" s="40"/>
      <c r="AA462" s="40"/>
      <c r="AB462" s="40"/>
      <c r="AC462" s="40"/>
      <c r="AD462" s="40"/>
      <c r="AE462" s="40"/>
      <c r="AR462" s="215" t="s">
        <v>217</v>
      </c>
      <c r="AT462" s="215" t="s">
        <v>130</v>
      </c>
      <c r="AU462" s="215" t="s">
        <v>87</v>
      </c>
      <c r="AY462" s="19" t="s">
        <v>129</v>
      </c>
      <c r="BE462" s="216">
        <f>IF(N462="základní",J462,0)</f>
        <v>0</v>
      </c>
      <c r="BF462" s="216">
        <f>IF(N462="snížená",J462,0)</f>
        <v>0</v>
      </c>
      <c r="BG462" s="216">
        <f>IF(N462="zákl. přenesená",J462,0)</f>
        <v>0</v>
      </c>
      <c r="BH462" s="216">
        <f>IF(N462="sníž. přenesená",J462,0)</f>
        <v>0</v>
      </c>
      <c r="BI462" s="216">
        <f>IF(N462="nulová",J462,0)</f>
        <v>0</v>
      </c>
      <c r="BJ462" s="19" t="s">
        <v>85</v>
      </c>
      <c r="BK462" s="216">
        <f>ROUND(I462*H462,2)</f>
        <v>0</v>
      </c>
      <c r="BL462" s="19" t="s">
        <v>217</v>
      </c>
      <c r="BM462" s="215" t="s">
        <v>867</v>
      </c>
    </row>
    <row r="463" s="2" customFormat="1">
      <c r="A463" s="40"/>
      <c r="B463" s="41"/>
      <c r="C463" s="42"/>
      <c r="D463" s="217" t="s">
        <v>135</v>
      </c>
      <c r="E463" s="42"/>
      <c r="F463" s="218" t="s">
        <v>868</v>
      </c>
      <c r="G463" s="42"/>
      <c r="H463" s="42"/>
      <c r="I463" s="219"/>
      <c r="J463" s="42"/>
      <c r="K463" s="42"/>
      <c r="L463" s="46"/>
      <c r="M463" s="220"/>
      <c r="N463" s="221"/>
      <c r="O463" s="86"/>
      <c r="P463" s="86"/>
      <c r="Q463" s="86"/>
      <c r="R463" s="86"/>
      <c r="S463" s="86"/>
      <c r="T463" s="87"/>
      <c r="U463" s="40"/>
      <c r="V463" s="40"/>
      <c r="W463" s="40"/>
      <c r="X463" s="40"/>
      <c r="Y463" s="40"/>
      <c r="Z463" s="40"/>
      <c r="AA463" s="40"/>
      <c r="AB463" s="40"/>
      <c r="AC463" s="40"/>
      <c r="AD463" s="40"/>
      <c r="AE463" s="40"/>
      <c r="AT463" s="19" t="s">
        <v>135</v>
      </c>
      <c r="AU463" s="19" t="s">
        <v>87</v>
      </c>
    </row>
    <row r="464" s="14" customFormat="1">
      <c r="A464" s="14"/>
      <c r="B464" s="241"/>
      <c r="C464" s="242"/>
      <c r="D464" s="217" t="s">
        <v>417</v>
      </c>
      <c r="E464" s="243" t="s">
        <v>21</v>
      </c>
      <c r="F464" s="244" t="s">
        <v>853</v>
      </c>
      <c r="G464" s="242"/>
      <c r="H464" s="245">
        <v>55</v>
      </c>
      <c r="I464" s="246"/>
      <c r="J464" s="242"/>
      <c r="K464" s="242"/>
      <c r="L464" s="247"/>
      <c r="M464" s="248"/>
      <c r="N464" s="249"/>
      <c r="O464" s="249"/>
      <c r="P464" s="249"/>
      <c r="Q464" s="249"/>
      <c r="R464" s="249"/>
      <c r="S464" s="249"/>
      <c r="T464" s="250"/>
      <c r="U464" s="14"/>
      <c r="V464" s="14"/>
      <c r="W464" s="14"/>
      <c r="X464" s="14"/>
      <c r="Y464" s="14"/>
      <c r="Z464" s="14"/>
      <c r="AA464" s="14"/>
      <c r="AB464" s="14"/>
      <c r="AC464" s="14"/>
      <c r="AD464" s="14"/>
      <c r="AE464" s="14"/>
      <c r="AT464" s="251" t="s">
        <v>417</v>
      </c>
      <c r="AU464" s="251" t="s">
        <v>87</v>
      </c>
      <c r="AV464" s="14" t="s">
        <v>87</v>
      </c>
      <c r="AW464" s="14" t="s">
        <v>38</v>
      </c>
      <c r="AX464" s="14" t="s">
        <v>85</v>
      </c>
      <c r="AY464" s="251" t="s">
        <v>129</v>
      </c>
    </row>
    <row r="465" s="2" customFormat="1" ht="21.75" customHeight="1">
      <c r="A465" s="40"/>
      <c r="B465" s="41"/>
      <c r="C465" s="204" t="s">
        <v>869</v>
      </c>
      <c r="D465" s="204" t="s">
        <v>130</v>
      </c>
      <c r="E465" s="205" t="s">
        <v>870</v>
      </c>
      <c r="F465" s="206" t="s">
        <v>871</v>
      </c>
      <c r="G465" s="207" t="s">
        <v>204</v>
      </c>
      <c r="H465" s="208">
        <v>243.59100000000001</v>
      </c>
      <c r="I465" s="209"/>
      <c r="J465" s="210">
        <f>ROUND(I465*H465,2)</f>
        <v>0</v>
      </c>
      <c r="K465" s="206" t="s">
        <v>434</v>
      </c>
      <c r="L465" s="46"/>
      <c r="M465" s="211" t="s">
        <v>21</v>
      </c>
      <c r="N465" s="212" t="s">
        <v>48</v>
      </c>
      <c r="O465" s="86"/>
      <c r="P465" s="213">
        <f>O465*H465</f>
        <v>0</v>
      </c>
      <c r="Q465" s="213">
        <v>0.00025999999999999998</v>
      </c>
      <c r="R465" s="213">
        <f>Q465*H465</f>
        <v>0.06333366</v>
      </c>
      <c r="S465" s="213">
        <v>0</v>
      </c>
      <c r="T465" s="214">
        <f>S465*H465</f>
        <v>0</v>
      </c>
      <c r="U465" s="40"/>
      <c r="V465" s="40"/>
      <c r="W465" s="40"/>
      <c r="X465" s="40"/>
      <c r="Y465" s="40"/>
      <c r="Z465" s="40"/>
      <c r="AA465" s="40"/>
      <c r="AB465" s="40"/>
      <c r="AC465" s="40"/>
      <c r="AD465" s="40"/>
      <c r="AE465" s="40"/>
      <c r="AR465" s="215" t="s">
        <v>217</v>
      </c>
      <c r="AT465" s="215" t="s">
        <v>130</v>
      </c>
      <c r="AU465" s="215" t="s">
        <v>87</v>
      </c>
      <c r="AY465" s="19" t="s">
        <v>129</v>
      </c>
      <c r="BE465" s="216">
        <f>IF(N465="základní",J465,0)</f>
        <v>0</v>
      </c>
      <c r="BF465" s="216">
        <f>IF(N465="snížená",J465,0)</f>
        <v>0</v>
      </c>
      <c r="BG465" s="216">
        <f>IF(N465="zákl. přenesená",J465,0)</f>
        <v>0</v>
      </c>
      <c r="BH465" s="216">
        <f>IF(N465="sníž. přenesená",J465,0)</f>
        <v>0</v>
      </c>
      <c r="BI465" s="216">
        <f>IF(N465="nulová",J465,0)</f>
        <v>0</v>
      </c>
      <c r="BJ465" s="19" t="s">
        <v>85</v>
      </c>
      <c r="BK465" s="216">
        <f>ROUND(I465*H465,2)</f>
        <v>0</v>
      </c>
      <c r="BL465" s="19" t="s">
        <v>217</v>
      </c>
      <c r="BM465" s="215" t="s">
        <v>872</v>
      </c>
    </row>
    <row r="466" s="2" customFormat="1">
      <c r="A466" s="40"/>
      <c r="B466" s="41"/>
      <c r="C466" s="42"/>
      <c r="D466" s="217" t="s">
        <v>135</v>
      </c>
      <c r="E466" s="42"/>
      <c r="F466" s="218" t="s">
        <v>873</v>
      </c>
      <c r="G466" s="42"/>
      <c r="H466" s="42"/>
      <c r="I466" s="219"/>
      <c r="J466" s="42"/>
      <c r="K466" s="42"/>
      <c r="L466" s="46"/>
      <c r="M466" s="220"/>
      <c r="N466" s="221"/>
      <c r="O466" s="86"/>
      <c r="P466" s="86"/>
      <c r="Q466" s="86"/>
      <c r="R466" s="86"/>
      <c r="S466" s="86"/>
      <c r="T466" s="87"/>
      <c r="U466" s="40"/>
      <c r="V466" s="40"/>
      <c r="W466" s="40"/>
      <c r="X466" s="40"/>
      <c r="Y466" s="40"/>
      <c r="Z466" s="40"/>
      <c r="AA466" s="40"/>
      <c r="AB466" s="40"/>
      <c r="AC466" s="40"/>
      <c r="AD466" s="40"/>
      <c r="AE466" s="40"/>
      <c r="AT466" s="19" t="s">
        <v>135</v>
      </c>
      <c r="AU466" s="19" t="s">
        <v>87</v>
      </c>
    </row>
    <row r="467" s="13" customFormat="1">
      <c r="A467" s="13"/>
      <c r="B467" s="231"/>
      <c r="C467" s="232"/>
      <c r="D467" s="217" t="s">
        <v>417</v>
      </c>
      <c r="E467" s="233" t="s">
        <v>21</v>
      </c>
      <c r="F467" s="234" t="s">
        <v>874</v>
      </c>
      <c r="G467" s="232"/>
      <c r="H467" s="233" t="s">
        <v>21</v>
      </c>
      <c r="I467" s="235"/>
      <c r="J467" s="232"/>
      <c r="K467" s="232"/>
      <c r="L467" s="236"/>
      <c r="M467" s="237"/>
      <c r="N467" s="238"/>
      <c r="O467" s="238"/>
      <c r="P467" s="238"/>
      <c r="Q467" s="238"/>
      <c r="R467" s="238"/>
      <c r="S467" s="238"/>
      <c r="T467" s="239"/>
      <c r="U467" s="13"/>
      <c r="V467" s="13"/>
      <c r="W467" s="13"/>
      <c r="X467" s="13"/>
      <c r="Y467" s="13"/>
      <c r="Z467" s="13"/>
      <c r="AA467" s="13"/>
      <c r="AB467" s="13"/>
      <c r="AC467" s="13"/>
      <c r="AD467" s="13"/>
      <c r="AE467" s="13"/>
      <c r="AT467" s="240" t="s">
        <v>417</v>
      </c>
      <c r="AU467" s="240" t="s">
        <v>87</v>
      </c>
      <c r="AV467" s="13" t="s">
        <v>85</v>
      </c>
      <c r="AW467" s="13" t="s">
        <v>38</v>
      </c>
      <c r="AX467" s="13" t="s">
        <v>77</v>
      </c>
      <c r="AY467" s="240" t="s">
        <v>129</v>
      </c>
    </row>
    <row r="468" s="13" customFormat="1">
      <c r="A468" s="13"/>
      <c r="B468" s="231"/>
      <c r="C468" s="232"/>
      <c r="D468" s="217" t="s">
        <v>417</v>
      </c>
      <c r="E468" s="233" t="s">
        <v>21</v>
      </c>
      <c r="F468" s="234" t="s">
        <v>769</v>
      </c>
      <c r="G468" s="232"/>
      <c r="H468" s="233" t="s">
        <v>21</v>
      </c>
      <c r="I468" s="235"/>
      <c r="J468" s="232"/>
      <c r="K468" s="232"/>
      <c r="L468" s="236"/>
      <c r="M468" s="237"/>
      <c r="N468" s="238"/>
      <c r="O468" s="238"/>
      <c r="P468" s="238"/>
      <c r="Q468" s="238"/>
      <c r="R468" s="238"/>
      <c r="S468" s="238"/>
      <c r="T468" s="239"/>
      <c r="U468" s="13"/>
      <c r="V468" s="13"/>
      <c r="W468" s="13"/>
      <c r="X468" s="13"/>
      <c r="Y468" s="13"/>
      <c r="Z468" s="13"/>
      <c r="AA468" s="13"/>
      <c r="AB468" s="13"/>
      <c r="AC468" s="13"/>
      <c r="AD468" s="13"/>
      <c r="AE468" s="13"/>
      <c r="AT468" s="240" t="s">
        <v>417</v>
      </c>
      <c r="AU468" s="240" t="s">
        <v>87</v>
      </c>
      <c r="AV468" s="13" t="s">
        <v>85</v>
      </c>
      <c r="AW468" s="13" t="s">
        <v>38</v>
      </c>
      <c r="AX468" s="13" t="s">
        <v>77</v>
      </c>
      <c r="AY468" s="240" t="s">
        <v>129</v>
      </c>
    </row>
    <row r="469" s="14" customFormat="1">
      <c r="A469" s="14"/>
      <c r="B469" s="241"/>
      <c r="C469" s="242"/>
      <c r="D469" s="217" t="s">
        <v>417</v>
      </c>
      <c r="E469" s="243" t="s">
        <v>21</v>
      </c>
      <c r="F469" s="244" t="s">
        <v>875</v>
      </c>
      <c r="G469" s="242"/>
      <c r="H469" s="245">
        <v>6.8200000000000003</v>
      </c>
      <c r="I469" s="246"/>
      <c r="J469" s="242"/>
      <c r="K469" s="242"/>
      <c r="L469" s="247"/>
      <c r="M469" s="248"/>
      <c r="N469" s="249"/>
      <c r="O469" s="249"/>
      <c r="P469" s="249"/>
      <c r="Q469" s="249"/>
      <c r="R469" s="249"/>
      <c r="S469" s="249"/>
      <c r="T469" s="250"/>
      <c r="U469" s="14"/>
      <c r="V469" s="14"/>
      <c r="W469" s="14"/>
      <c r="X469" s="14"/>
      <c r="Y469" s="14"/>
      <c r="Z469" s="14"/>
      <c r="AA469" s="14"/>
      <c r="AB469" s="14"/>
      <c r="AC469" s="14"/>
      <c r="AD469" s="14"/>
      <c r="AE469" s="14"/>
      <c r="AT469" s="251" t="s">
        <v>417</v>
      </c>
      <c r="AU469" s="251" t="s">
        <v>87</v>
      </c>
      <c r="AV469" s="14" t="s">
        <v>87</v>
      </c>
      <c r="AW469" s="14" t="s">
        <v>38</v>
      </c>
      <c r="AX469" s="14" t="s">
        <v>77</v>
      </c>
      <c r="AY469" s="251" t="s">
        <v>129</v>
      </c>
    </row>
    <row r="470" s="14" customFormat="1">
      <c r="A470" s="14"/>
      <c r="B470" s="241"/>
      <c r="C470" s="242"/>
      <c r="D470" s="217" t="s">
        <v>417</v>
      </c>
      <c r="E470" s="243" t="s">
        <v>21</v>
      </c>
      <c r="F470" s="244" t="s">
        <v>876</v>
      </c>
      <c r="G470" s="242"/>
      <c r="H470" s="245">
        <v>3.9159999999999999</v>
      </c>
      <c r="I470" s="246"/>
      <c r="J470" s="242"/>
      <c r="K470" s="242"/>
      <c r="L470" s="247"/>
      <c r="M470" s="248"/>
      <c r="N470" s="249"/>
      <c r="O470" s="249"/>
      <c r="P470" s="249"/>
      <c r="Q470" s="249"/>
      <c r="R470" s="249"/>
      <c r="S470" s="249"/>
      <c r="T470" s="250"/>
      <c r="U470" s="14"/>
      <c r="V470" s="14"/>
      <c r="W470" s="14"/>
      <c r="X470" s="14"/>
      <c r="Y470" s="14"/>
      <c r="Z470" s="14"/>
      <c r="AA470" s="14"/>
      <c r="AB470" s="14"/>
      <c r="AC470" s="14"/>
      <c r="AD470" s="14"/>
      <c r="AE470" s="14"/>
      <c r="AT470" s="251" t="s">
        <v>417</v>
      </c>
      <c r="AU470" s="251" t="s">
        <v>87</v>
      </c>
      <c r="AV470" s="14" t="s">
        <v>87</v>
      </c>
      <c r="AW470" s="14" t="s">
        <v>38</v>
      </c>
      <c r="AX470" s="14" t="s">
        <v>77</v>
      </c>
      <c r="AY470" s="251" t="s">
        <v>129</v>
      </c>
    </row>
    <row r="471" s="14" customFormat="1">
      <c r="A471" s="14"/>
      <c r="B471" s="241"/>
      <c r="C471" s="242"/>
      <c r="D471" s="217" t="s">
        <v>417</v>
      </c>
      <c r="E471" s="243" t="s">
        <v>21</v>
      </c>
      <c r="F471" s="244" t="s">
        <v>877</v>
      </c>
      <c r="G471" s="242"/>
      <c r="H471" s="245">
        <v>20.100000000000001</v>
      </c>
      <c r="I471" s="246"/>
      <c r="J471" s="242"/>
      <c r="K471" s="242"/>
      <c r="L471" s="247"/>
      <c r="M471" s="248"/>
      <c r="N471" s="249"/>
      <c r="O471" s="249"/>
      <c r="P471" s="249"/>
      <c r="Q471" s="249"/>
      <c r="R471" s="249"/>
      <c r="S471" s="249"/>
      <c r="T471" s="250"/>
      <c r="U471" s="14"/>
      <c r="V471" s="14"/>
      <c r="W471" s="14"/>
      <c r="X471" s="14"/>
      <c r="Y471" s="14"/>
      <c r="Z471" s="14"/>
      <c r="AA471" s="14"/>
      <c r="AB471" s="14"/>
      <c r="AC471" s="14"/>
      <c r="AD471" s="14"/>
      <c r="AE471" s="14"/>
      <c r="AT471" s="251" t="s">
        <v>417</v>
      </c>
      <c r="AU471" s="251" t="s">
        <v>87</v>
      </c>
      <c r="AV471" s="14" t="s">
        <v>87</v>
      </c>
      <c r="AW471" s="14" t="s">
        <v>38</v>
      </c>
      <c r="AX471" s="14" t="s">
        <v>77</v>
      </c>
      <c r="AY471" s="251" t="s">
        <v>129</v>
      </c>
    </row>
    <row r="472" s="14" customFormat="1">
      <c r="A472" s="14"/>
      <c r="B472" s="241"/>
      <c r="C472" s="242"/>
      <c r="D472" s="217" t="s">
        <v>417</v>
      </c>
      <c r="E472" s="243" t="s">
        <v>21</v>
      </c>
      <c r="F472" s="244" t="s">
        <v>878</v>
      </c>
      <c r="G472" s="242"/>
      <c r="H472" s="245">
        <v>74.700000000000003</v>
      </c>
      <c r="I472" s="246"/>
      <c r="J472" s="242"/>
      <c r="K472" s="242"/>
      <c r="L472" s="247"/>
      <c r="M472" s="248"/>
      <c r="N472" s="249"/>
      <c r="O472" s="249"/>
      <c r="P472" s="249"/>
      <c r="Q472" s="249"/>
      <c r="R472" s="249"/>
      <c r="S472" s="249"/>
      <c r="T472" s="250"/>
      <c r="U472" s="14"/>
      <c r="V472" s="14"/>
      <c r="W472" s="14"/>
      <c r="X472" s="14"/>
      <c r="Y472" s="14"/>
      <c r="Z472" s="14"/>
      <c r="AA472" s="14"/>
      <c r="AB472" s="14"/>
      <c r="AC472" s="14"/>
      <c r="AD472" s="14"/>
      <c r="AE472" s="14"/>
      <c r="AT472" s="251" t="s">
        <v>417</v>
      </c>
      <c r="AU472" s="251" t="s">
        <v>87</v>
      </c>
      <c r="AV472" s="14" t="s">
        <v>87</v>
      </c>
      <c r="AW472" s="14" t="s">
        <v>38</v>
      </c>
      <c r="AX472" s="14" t="s">
        <v>77</v>
      </c>
      <c r="AY472" s="251" t="s">
        <v>129</v>
      </c>
    </row>
    <row r="473" s="14" customFormat="1">
      <c r="A473" s="14"/>
      <c r="B473" s="241"/>
      <c r="C473" s="242"/>
      <c r="D473" s="217" t="s">
        <v>417</v>
      </c>
      <c r="E473" s="243" t="s">
        <v>21</v>
      </c>
      <c r="F473" s="244" t="s">
        <v>879</v>
      </c>
      <c r="G473" s="242"/>
      <c r="H473" s="245">
        <v>34.399999999999999</v>
      </c>
      <c r="I473" s="246"/>
      <c r="J473" s="242"/>
      <c r="K473" s="242"/>
      <c r="L473" s="247"/>
      <c r="M473" s="248"/>
      <c r="N473" s="249"/>
      <c r="O473" s="249"/>
      <c r="P473" s="249"/>
      <c r="Q473" s="249"/>
      <c r="R473" s="249"/>
      <c r="S473" s="249"/>
      <c r="T473" s="250"/>
      <c r="U473" s="14"/>
      <c r="V473" s="14"/>
      <c r="W473" s="14"/>
      <c r="X473" s="14"/>
      <c r="Y473" s="14"/>
      <c r="Z473" s="14"/>
      <c r="AA473" s="14"/>
      <c r="AB473" s="14"/>
      <c r="AC473" s="14"/>
      <c r="AD473" s="14"/>
      <c r="AE473" s="14"/>
      <c r="AT473" s="251" t="s">
        <v>417</v>
      </c>
      <c r="AU473" s="251" t="s">
        <v>87</v>
      </c>
      <c r="AV473" s="14" t="s">
        <v>87</v>
      </c>
      <c r="AW473" s="14" t="s">
        <v>38</v>
      </c>
      <c r="AX473" s="14" t="s">
        <v>77</v>
      </c>
      <c r="AY473" s="251" t="s">
        <v>129</v>
      </c>
    </row>
    <row r="474" s="16" customFormat="1">
      <c r="A474" s="16"/>
      <c r="B474" s="273"/>
      <c r="C474" s="274"/>
      <c r="D474" s="217" t="s">
        <v>417</v>
      </c>
      <c r="E474" s="275" t="s">
        <v>21</v>
      </c>
      <c r="F474" s="276" t="s">
        <v>773</v>
      </c>
      <c r="G474" s="274"/>
      <c r="H474" s="277">
        <v>139.93600000000001</v>
      </c>
      <c r="I474" s="278"/>
      <c r="J474" s="274"/>
      <c r="K474" s="274"/>
      <c r="L474" s="279"/>
      <c r="M474" s="280"/>
      <c r="N474" s="281"/>
      <c r="O474" s="281"/>
      <c r="P474" s="281"/>
      <c r="Q474" s="281"/>
      <c r="R474" s="281"/>
      <c r="S474" s="281"/>
      <c r="T474" s="282"/>
      <c r="U474" s="16"/>
      <c r="V474" s="16"/>
      <c r="W474" s="16"/>
      <c r="X474" s="16"/>
      <c r="Y474" s="16"/>
      <c r="Z474" s="16"/>
      <c r="AA474" s="16"/>
      <c r="AB474" s="16"/>
      <c r="AC474" s="16"/>
      <c r="AD474" s="16"/>
      <c r="AE474" s="16"/>
      <c r="AT474" s="283" t="s">
        <v>417</v>
      </c>
      <c r="AU474" s="283" t="s">
        <v>87</v>
      </c>
      <c r="AV474" s="16" t="s">
        <v>128</v>
      </c>
      <c r="AW474" s="16" t="s">
        <v>38</v>
      </c>
      <c r="AX474" s="16" t="s">
        <v>77</v>
      </c>
      <c r="AY474" s="283" t="s">
        <v>129</v>
      </c>
    </row>
    <row r="475" s="13" customFormat="1">
      <c r="A475" s="13"/>
      <c r="B475" s="231"/>
      <c r="C475" s="232"/>
      <c r="D475" s="217" t="s">
        <v>417</v>
      </c>
      <c r="E475" s="233" t="s">
        <v>21</v>
      </c>
      <c r="F475" s="234" t="s">
        <v>880</v>
      </c>
      <c r="G475" s="232"/>
      <c r="H475" s="233" t="s">
        <v>21</v>
      </c>
      <c r="I475" s="235"/>
      <c r="J475" s="232"/>
      <c r="K475" s="232"/>
      <c r="L475" s="236"/>
      <c r="M475" s="237"/>
      <c r="N475" s="238"/>
      <c r="O475" s="238"/>
      <c r="P475" s="238"/>
      <c r="Q475" s="238"/>
      <c r="R475" s="238"/>
      <c r="S475" s="238"/>
      <c r="T475" s="239"/>
      <c r="U475" s="13"/>
      <c r="V475" s="13"/>
      <c r="W475" s="13"/>
      <c r="X475" s="13"/>
      <c r="Y475" s="13"/>
      <c r="Z475" s="13"/>
      <c r="AA475" s="13"/>
      <c r="AB475" s="13"/>
      <c r="AC475" s="13"/>
      <c r="AD475" s="13"/>
      <c r="AE475" s="13"/>
      <c r="AT475" s="240" t="s">
        <v>417</v>
      </c>
      <c r="AU475" s="240" t="s">
        <v>87</v>
      </c>
      <c r="AV475" s="13" t="s">
        <v>85</v>
      </c>
      <c r="AW475" s="13" t="s">
        <v>38</v>
      </c>
      <c r="AX475" s="13" t="s">
        <v>77</v>
      </c>
      <c r="AY475" s="240" t="s">
        <v>129</v>
      </c>
    </row>
    <row r="476" s="14" customFormat="1">
      <c r="A476" s="14"/>
      <c r="B476" s="241"/>
      <c r="C476" s="242"/>
      <c r="D476" s="217" t="s">
        <v>417</v>
      </c>
      <c r="E476" s="243" t="s">
        <v>21</v>
      </c>
      <c r="F476" s="244" t="s">
        <v>881</v>
      </c>
      <c r="G476" s="242"/>
      <c r="H476" s="245">
        <v>85</v>
      </c>
      <c r="I476" s="246"/>
      <c r="J476" s="242"/>
      <c r="K476" s="242"/>
      <c r="L476" s="247"/>
      <c r="M476" s="248"/>
      <c r="N476" s="249"/>
      <c r="O476" s="249"/>
      <c r="P476" s="249"/>
      <c r="Q476" s="249"/>
      <c r="R476" s="249"/>
      <c r="S476" s="249"/>
      <c r="T476" s="250"/>
      <c r="U476" s="14"/>
      <c r="V476" s="14"/>
      <c r="W476" s="14"/>
      <c r="X476" s="14"/>
      <c r="Y476" s="14"/>
      <c r="Z476" s="14"/>
      <c r="AA476" s="14"/>
      <c r="AB476" s="14"/>
      <c r="AC476" s="14"/>
      <c r="AD476" s="14"/>
      <c r="AE476" s="14"/>
      <c r="AT476" s="251" t="s">
        <v>417</v>
      </c>
      <c r="AU476" s="251" t="s">
        <v>87</v>
      </c>
      <c r="AV476" s="14" t="s">
        <v>87</v>
      </c>
      <c r="AW476" s="14" t="s">
        <v>38</v>
      </c>
      <c r="AX476" s="14" t="s">
        <v>77</v>
      </c>
      <c r="AY476" s="251" t="s">
        <v>129</v>
      </c>
    </row>
    <row r="477" s="14" customFormat="1">
      <c r="A477" s="14"/>
      <c r="B477" s="241"/>
      <c r="C477" s="242"/>
      <c r="D477" s="217" t="s">
        <v>417</v>
      </c>
      <c r="E477" s="243" t="s">
        <v>21</v>
      </c>
      <c r="F477" s="244" t="s">
        <v>882</v>
      </c>
      <c r="G477" s="242"/>
      <c r="H477" s="245">
        <v>4.2800000000000002</v>
      </c>
      <c r="I477" s="246"/>
      <c r="J477" s="242"/>
      <c r="K477" s="242"/>
      <c r="L477" s="247"/>
      <c r="M477" s="248"/>
      <c r="N477" s="249"/>
      <c r="O477" s="249"/>
      <c r="P477" s="249"/>
      <c r="Q477" s="249"/>
      <c r="R477" s="249"/>
      <c r="S477" s="249"/>
      <c r="T477" s="250"/>
      <c r="U477" s="14"/>
      <c r="V477" s="14"/>
      <c r="W477" s="14"/>
      <c r="X477" s="14"/>
      <c r="Y477" s="14"/>
      <c r="Z477" s="14"/>
      <c r="AA477" s="14"/>
      <c r="AB477" s="14"/>
      <c r="AC477" s="14"/>
      <c r="AD477" s="14"/>
      <c r="AE477" s="14"/>
      <c r="AT477" s="251" t="s">
        <v>417</v>
      </c>
      <c r="AU477" s="251" t="s">
        <v>87</v>
      </c>
      <c r="AV477" s="14" t="s">
        <v>87</v>
      </c>
      <c r="AW477" s="14" t="s">
        <v>38</v>
      </c>
      <c r="AX477" s="14" t="s">
        <v>77</v>
      </c>
      <c r="AY477" s="251" t="s">
        <v>129</v>
      </c>
    </row>
    <row r="478" s="14" customFormat="1">
      <c r="A478" s="14"/>
      <c r="B478" s="241"/>
      <c r="C478" s="242"/>
      <c r="D478" s="217" t="s">
        <v>417</v>
      </c>
      <c r="E478" s="243" t="s">
        <v>21</v>
      </c>
      <c r="F478" s="244" t="s">
        <v>883</v>
      </c>
      <c r="G478" s="242"/>
      <c r="H478" s="245">
        <v>12.375</v>
      </c>
      <c r="I478" s="246"/>
      <c r="J478" s="242"/>
      <c r="K478" s="242"/>
      <c r="L478" s="247"/>
      <c r="M478" s="248"/>
      <c r="N478" s="249"/>
      <c r="O478" s="249"/>
      <c r="P478" s="249"/>
      <c r="Q478" s="249"/>
      <c r="R478" s="249"/>
      <c r="S478" s="249"/>
      <c r="T478" s="250"/>
      <c r="U478" s="14"/>
      <c r="V478" s="14"/>
      <c r="W478" s="14"/>
      <c r="X478" s="14"/>
      <c r="Y478" s="14"/>
      <c r="Z478" s="14"/>
      <c r="AA478" s="14"/>
      <c r="AB478" s="14"/>
      <c r="AC478" s="14"/>
      <c r="AD478" s="14"/>
      <c r="AE478" s="14"/>
      <c r="AT478" s="251" t="s">
        <v>417</v>
      </c>
      <c r="AU478" s="251" t="s">
        <v>87</v>
      </c>
      <c r="AV478" s="14" t="s">
        <v>87</v>
      </c>
      <c r="AW478" s="14" t="s">
        <v>38</v>
      </c>
      <c r="AX478" s="14" t="s">
        <v>77</v>
      </c>
      <c r="AY478" s="251" t="s">
        <v>129</v>
      </c>
    </row>
    <row r="479" s="14" customFormat="1">
      <c r="A479" s="14"/>
      <c r="B479" s="241"/>
      <c r="C479" s="242"/>
      <c r="D479" s="217" t="s">
        <v>417</v>
      </c>
      <c r="E479" s="243" t="s">
        <v>21</v>
      </c>
      <c r="F479" s="244" t="s">
        <v>884</v>
      </c>
      <c r="G479" s="242"/>
      <c r="H479" s="245">
        <v>2</v>
      </c>
      <c r="I479" s="246"/>
      <c r="J479" s="242"/>
      <c r="K479" s="242"/>
      <c r="L479" s="247"/>
      <c r="M479" s="248"/>
      <c r="N479" s="249"/>
      <c r="O479" s="249"/>
      <c r="P479" s="249"/>
      <c r="Q479" s="249"/>
      <c r="R479" s="249"/>
      <c r="S479" s="249"/>
      <c r="T479" s="250"/>
      <c r="U479" s="14"/>
      <c r="V479" s="14"/>
      <c r="W479" s="14"/>
      <c r="X479" s="14"/>
      <c r="Y479" s="14"/>
      <c r="Z479" s="14"/>
      <c r="AA479" s="14"/>
      <c r="AB479" s="14"/>
      <c r="AC479" s="14"/>
      <c r="AD479" s="14"/>
      <c r="AE479" s="14"/>
      <c r="AT479" s="251" t="s">
        <v>417</v>
      </c>
      <c r="AU479" s="251" t="s">
        <v>87</v>
      </c>
      <c r="AV479" s="14" t="s">
        <v>87</v>
      </c>
      <c r="AW479" s="14" t="s">
        <v>38</v>
      </c>
      <c r="AX479" s="14" t="s">
        <v>77</v>
      </c>
      <c r="AY479" s="251" t="s">
        <v>129</v>
      </c>
    </row>
    <row r="480" s="16" customFormat="1">
      <c r="A480" s="16"/>
      <c r="B480" s="273"/>
      <c r="C480" s="274"/>
      <c r="D480" s="217" t="s">
        <v>417</v>
      </c>
      <c r="E480" s="275" t="s">
        <v>21</v>
      </c>
      <c r="F480" s="276" t="s">
        <v>773</v>
      </c>
      <c r="G480" s="274"/>
      <c r="H480" s="277">
        <v>103.655</v>
      </c>
      <c r="I480" s="278"/>
      <c r="J480" s="274"/>
      <c r="K480" s="274"/>
      <c r="L480" s="279"/>
      <c r="M480" s="280"/>
      <c r="N480" s="281"/>
      <c r="O480" s="281"/>
      <c r="P480" s="281"/>
      <c r="Q480" s="281"/>
      <c r="R480" s="281"/>
      <c r="S480" s="281"/>
      <c r="T480" s="282"/>
      <c r="U480" s="16"/>
      <c r="V480" s="16"/>
      <c r="W480" s="16"/>
      <c r="X480" s="16"/>
      <c r="Y480" s="16"/>
      <c r="Z480" s="16"/>
      <c r="AA480" s="16"/>
      <c r="AB480" s="16"/>
      <c r="AC480" s="16"/>
      <c r="AD480" s="16"/>
      <c r="AE480" s="16"/>
      <c r="AT480" s="283" t="s">
        <v>417</v>
      </c>
      <c r="AU480" s="283" t="s">
        <v>87</v>
      </c>
      <c r="AV480" s="16" t="s">
        <v>128</v>
      </c>
      <c r="AW480" s="16" t="s">
        <v>38</v>
      </c>
      <c r="AX480" s="16" t="s">
        <v>77</v>
      </c>
      <c r="AY480" s="283" t="s">
        <v>129</v>
      </c>
    </row>
    <row r="481" s="15" customFormat="1">
      <c r="A481" s="15"/>
      <c r="B481" s="252"/>
      <c r="C481" s="253"/>
      <c r="D481" s="217" t="s">
        <v>417</v>
      </c>
      <c r="E481" s="254" t="s">
        <v>390</v>
      </c>
      <c r="F481" s="255" t="s">
        <v>424</v>
      </c>
      <c r="G481" s="253"/>
      <c r="H481" s="256">
        <v>243.59100000000001</v>
      </c>
      <c r="I481" s="257"/>
      <c r="J481" s="253"/>
      <c r="K481" s="253"/>
      <c r="L481" s="258"/>
      <c r="M481" s="259"/>
      <c r="N481" s="260"/>
      <c r="O481" s="260"/>
      <c r="P481" s="260"/>
      <c r="Q481" s="260"/>
      <c r="R481" s="260"/>
      <c r="S481" s="260"/>
      <c r="T481" s="261"/>
      <c r="U481" s="15"/>
      <c r="V481" s="15"/>
      <c r="W481" s="15"/>
      <c r="X481" s="15"/>
      <c r="Y481" s="15"/>
      <c r="Z481" s="15"/>
      <c r="AA481" s="15"/>
      <c r="AB481" s="15"/>
      <c r="AC481" s="15"/>
      <c r="AD481" s="15"/>
      <c r="AE481" s="15"/>
      <c r="AT481" s="262" t="s">
        <v>417</v>
      </c>
      <c r="AU481" s="262" t="s">
        <v>87</v>
      </c>
      <c r="AV481" s="15" t="s">
        <v>149</v>
      </c>
      <c r="AW481" s="15" t="s">
        <v>38</v>
      </c>
      <c r="AX481" s="15" t="s">
        <v>85</v>
      </c>
      <c r="AY481" s="262" t="s">
        <v>129</v>
      </c>
    </row>
    <row r="482" s="2" customFormat="1" ht="16.5" customHeight="1">
      <c r="A482" s="40"/>
      <c r="B482" s="41"/>
      <c r="C482" s="204" t="s">
        <v>885</v>
      </c>
      <c r="D482" s="204" t="s">
        <v>130</v>
      </c>
      <c r="E482" s="205" t="s">
        <v>886</v>
      </c>
      <c r="F482" s="206" t="s">
        <v>887</v>
      </c>
      <c r="G482" s="207" t="s">
        <v>237</v>
      </c>
      <c r="H482" s="208">
        <v>1</v>
      </c>
      <c r="I482" s="209"/>
      <c r="J482" s="210">
        <f>ROUND(I482*H482,2)</f>
        <v>0</v>
      </c>
      <c r="K482" s="206" t="s">
        <v>21</v>
      </c>
      <c r="L482" s="46"/>
      <c r="M482" s="211" t="s">
        <v>21</v>
      </c>
      <c r="N482" s="212" t="s">
        <v>48</v>
      </c>
      <c r="O482" s="86"/>
      <c r="P482" s="213">
        <f>O482*H482</f>
        <v>0</v>
      </c>
      <c r="Q482" s="213">
        <v>0</v>
      </c>
      <c r="R482" s="213">
        <f>Q482*H482</f>
        <v>0</v>
      </c>
      <c r="S482" s="213">
        <v>0</v>
      </c>
      <c r="T482" s="214">
        <f>S482*H482</f>
        <v>0</v>
      </c>
      <c r="U482" s="40"/>
      <c r="V482" s="40"/>
      <c r="W482" s="40"/>
      <c r="X482" s="40"/>
      <c r="Y482" s="40"/>
      <c r="Z482" s="40"/>
      <c r="AA482" s="40"/>
      <c r="AB482" s="40"/>
      <c r="AC482" s="40"/>
      <c r="AD482" s="40"/>
      <c r="AE482" s="40"/>
      <c r="AR482" s="215" t="s">
        <v>217</v>
      </c>
      <c r="AT482" s="215" t="s">
        <v>130</v>
      </c>
      <c r="AU482" s="215" t="s">
        <v>87</v>
      </c>
      <c r="AY482" s="19" t="s">
        <v>129</v>
      </c>
      <c r="BE482" s="216">
        <f>IF(N482="základní",J482,0)</f>
        <v>0</v>
      </c>
      <c r="BF482" s="216">
        <f>IF(N482="snížená",J482,0)</f>
        <v>0</v>
      </c>
      <c r="BG482" s="216">
        <f>IF(N482="zákl. přenesená",J482,0)</f>
        <v>0</v>
      </c>
      <c r="BH482" s="216">
        <f>IF(N482="sníž. přenesená",J482,0)</f>
        <v>0</v>
      </c>
      <c r="BI482" s="216">
        <f>IF(N482="nulová",J482,0)</f>
        <v>0</v>
      </c>
      <c r="BJ482" s="19" t="s">
        <v>85</v>
      </c>
      <c r="BK482" s="216">
        <f>ROUND(I482*H482,2)</f>
        <v>0</v>
      </c>
      <c r="BL482" s="19" t="s">
        <v>217</v>
      </c>
      <c r="BM482" s="215" t="s">
        <v>888</v>
      </c>
    </row>
    <row r="483" s="2" customFormat="1">
      <c r="A483" s="40"/>
      <c r="B483" s="41"/>
      <c r="C483" s="42"/>
      <c r="D483" s="217" t="s">
        <v>135</v>
      </c>
      <c r="E483" s="42"/>
      <c r="F483" s="218" t="s">
        <v>887</v>
      </c>
      <c r="G483" s="42"/>
      <c r="H483" s="42"/>
      <c r="I483" s="219"/>
      <c r="J483" s="42"/>
      <c r="K483" s="42"/>
      <c r="L483" s="46"/>
      <c r="M483" s="220"/>
      <c r="N483" s="221"/>
      <c r="O483" s="86"/>
      <c r="P483" s="86"/>
      <c r="Q483" s="86"/>
      <c r="R483" s="86"/>
      <c r="S483" s="86"/>
      <c r="T483" s="87"/>
      <c r="U483" s="40"/>
      <c r="V483" s="40"/>
      <c r="W483" s="40"/>
      <c r="X483" s="40"/>
      <c r="Y483" s="40"/>
      <c r="Z483" s="40"/>
      <c r="AA483" s="40"/>
      <c r="AB483" s="40"/>
      <c r="AC483" s="40"/>
      <c r="AD483" s="40"/>
      <c r="AE483" s="40"/>
      <c r="AT483" s="19" t="s">
        <v>135</v>
      </c>
      <c r="AU483" s="19" t="s">
        <v>87</v>
      </c>
    </row>
    <row r="484" s="2" customFormat="1" ht="16.5" customHeight="1">
      <c r="A484" s="40"/>
      <c r="B484" s="41"/>
      <c r="C484" s="204" t="s">
        <v>889</v>
      </c>
      <c r="D484" s="204" t="s">
        <v>130</v>
      </c>
      <c r="E484" s="205" t="s">
        <v>890</v>
      </c>
      <c r="F484" s="206" t="s">
        <v>891</v>
      </c>
      <c r="G484" s="207" t="s">
        <v>237</v>
      </c>
      <c r="H484" s="208">
        <v>1</v>
      </c>
      <c r="I484" s="209"/>
      <c r="J484" s="210">
        <f>ROUND(I484*H484,2)</f>
        <v>0</v>
      </c>
      <c r="K484" s="206" t="s">
        <v>21</v>
      </c>
      <c r="L484" s="46"/>
      <c r="M484" s="211" t="s">
        <v>21</v>
      </c>
      <c r="N484" s="212" t="s">
        <v>48</v>
      </c>
      <c r="O484" s="86"/>
      <c r="P484" s="213">
        <f>O484*H484</f>
        <v>0</v>
      </c>
      <c r="Q484" s="213">
        <v>0</v>
      </c>
      <c r="R484" s="213">
        <f>Q484*H484</f>
        <v>0</v>
      </c>
      <c r="S484" s="213">
        <v>0</v>
      </c>
      <c r="T484" s="214">
        <f>S484*H484</f>
        <v>0</v>
      </c>
      <c r="U484" s="40"/>
      <c r="V484" s="40"/>
      <c r="W484" s="40"/>
      <c r="X484" s="40"/>
      <c r="Y484" s="40"/>
      <c r="Z484" s="40"/>
      <c r="AA484" s="40"/>
      <c r="AB484" s="40"/>
      <c r="AC484" s="40"/>
      <c r="AD484" s="40"/>
      <c r="AE484" s="40"/>
      <c r="AR484" s="215" t="s">
        <v>217</v>
      </c>
      <c r="AT484" s="215" t="s">
        <v>130</v>
      </c>
      <c r="AU484" s="215" t="s">
        <v>87</v>
      </c>
      <c r="AY484" s="19" t="s">
        <v>129</v>
      </c>
      <c r="BE484" s="216">
        <f>IF(N484="základní",J484,0)</f>
        <v>0</v>
      </c>
      <c r="BF484" s="216">
        <f>IF(N484="snížená",J484,0)</f>
        <v>0</v>
      </c>
      <c r="BG484" s="216">
        <f>IF(N484="zákl. přenesená",J484,0)</f>
        <v>0</v>
      </c>
      <c r="BH484" s="216">
        <f>IF(N484="sníž. přenesená",J484,0)</f>
        <v>0</v>
      </c>
      <c r="BI484" s="216">
        <f>IF(N484="nulová",J484,0)</f>
        <v>0</v>
      </c>
      <c r="BJ484" s="19" t="s">
        <v>85</v>
      </c>
      <c r="BK484" s="216">
        <f>ROUND(I484*H484,2)</f>
        <v>0</v>
      </c>
      <c r="BL484" s="19" t="s">
        <v>217</v>
      </c>
      <c r="BM484" s="215" t="s">
        <v>892</v>
      </c>
    </row>
    <row r="485" s="2" customFormat="1">
      <c r="A485" s="40"/>
      <c r="B485" s="41"/>
      <c r="C485" s="42"/>
      <c r="D485" s="217" t="s">
        <v>135</v>
      </c>
      <c r="E485" s="42"/>
      <c r="F485" s="218" t="s">
        <v>893</v>
      </c>
      <c r="G485" s="42"/>
      <c r="H485" s="42"/>
      <c r="I485" s="219"/>
      <c r="J485" s="42"/>
      <c r="K485" s="42"/>
      <c r="L485" s="46"/>
      <c r="M485" s="220"/>
      <c r="N485" s="221"/>
      <c r="O485" s="86"/>
      <c r="P485" s="86"/>
      <c r="Q485" s="86"/>
      <c r="R485" s="86"/>
      <c r="S485" s="86"/>
      <c r="T485" s="87"/>
      <c r="U485" s="40"/>
      <c r="V485" s="40"/>
      <c r="W485" s="40"/>
      <c r="X485" s="40"/>
      <c r="Y485" s="40"/>
      <c r="Z485" s="40"/>
      <c r="AA485" s="40"/>
      <c r="AB485" s="40"/>
      <c r="AC485" s="40"/>
      <c r="AD485" s="40"/>
      <c r="AE485" s="40"/>
      <c r="AT485" s="19" t="s">
        <v>135</v>
      </c>
      <c r="AU485" s="19" t="s">
        <v>87</v>
      </c>
    </row>
    <row r="486" s="12" customFormat="1" ht="25.92" customHeight="1">
      <c r="A486" s="12"/>
      <c r="B486" s="190"/>
      <c r="C486" s="191"/>
      <c r="D486" s="192" t="s">
        <v>76</v>
      </c>
      <c r="E486" s="193" t="s">
        <v>475</v>
      </c>
      <c r="F486" s="193" t="s">
        <v>894</v>
      </c>
      <c r="G486" s="191"/>
      <c r="H486" s="191"/>
      <c r="I486" s="194"/>
      <c r="J486" s="195">
        <f>BK486</f>
        <v>0</v>
      </c>
      <c r="K486" s="191"/>
      <c r="L486" s="196"/>
      <c r="M486" s="197"/>
      <c r="N486" s="198"/>
      <c r="O486" s="198"/>
      <c r="P486" s="199">
        <f>P487</f>
        <v>0</v>
      </c>
      <c r="Q486" s="198"/>
      <c r="R486" s="199">
        <f>R487</f>
        <v>0.000638</v>
      </c>
      <c r="S486" s="198"/>
      <c r="T486" s="200">
        <f>T487</f>
        <v>0</v>
      </c>
      <c r="U486" s="12"/>
      <c r="V486" s="12"/>
      <c r="W486" s="12"/>
      <c r="X486" s="12"/>
      <c r="Y486" s="12"/>
      <c r="Z486" s="12"/>
      <c r="AA486" s="12"/>
      <c r="AB486" s="12"/>
      <c r="AC486" s="12"/>
      <c r="AD486" s="12"/>
      <c r="AE486" s="12"/>
      <c r="AR486" s="201" t="s">
        <v>128</v>
      </c>
      <c r="AT486" s="202" t="s">
        <v>76</v>
      </c>
      <c r="AU486" s="202" t="s">
        <v>77</v>
      </c>
      <c r="AY486" s="201" t="s">
        <v>129</v>
      </c>
      <c r="BK486" s="203">
        <f>BK487</f>
        <v>0</v>
      </c>
    </row>
    <row r="487" s="12" customFormat="1" ht="22.8" customHeight="1">
      <c r="A487" s="12"/>
      <c r="B487" s="190"/>
      <c r="C487" s="191"/>
      <c r="D487" s="192" t="s">
        <v>76</v>
      </c>
      <c r="E487" s="223" t="s">
        <v>895</v>
      </c>
      <c r="F487" s="223" t="s">
        <v>896</v>
      </c>
      <c r="G487" s="191"/>
      <c r="H487" s="191"/>
      <c r="I487" s="194"/>
      <c r="J487" s="224">
        <f>BK487</f>
        <v>0</v>
      </c>
      <c r="K487" s="191"/>
      <c r="L487" s="196"/>
      <c r="M487" s="197"/>
      <c r="N487" s="198"/>
      <c r="O487" s="198"/>
      <c r="P487" s="199">
        <f>SUM(P488:P494)</f>
        <v>0</v>
      </c>
      <c r="Q487" s="198"/>
      <c r="R487" s="199">
        <f>SUM(R488:R494)</f>
        <v>0.000638</v>
      </c>
      <c r="S487" s="198"/>
      <c r="T487" s="200">
        <f>SUM(T488:T494)</f>
        <v>0</v>
      </c>
      <c r="U487" s="12"/>
      <c r="V487" s="12"/>
      <c r="W487" s="12"/>
      <c r="X487" s="12"/>
      <c r="Y487" s="12"/>
      <c r="Z487" s="12"/>
      <c r="AA487" s="12"/>
      <c r="AB487" s="12"/>
      <c r="AC487" s="12"/>
      <c r="AD487" s="12"/>
      <c r="AE487" s="12"/>
      <c r="AR487" s="201" t="s">
        <v>128</v>
      </c>
      <c r="AT487" s="202" t="s">
        <v>76</v>
      </c>
      <c r="AU487" s="202" t="s">
        <v>85</v>
      </c>
      <c r="AY487" s="201" t="s">
        <v>129</v>
      </c>
      <c r="BK487" s="203">
        <f>SUM(BK488:BK494)</f>
        <v>0</v>
      </c>
    </row>
    <row r="488" s="2" customFormat="1" ht="16.5" customHeight="1">
      <c r="A488" s="40"/>
      <c r="B488" s="41"/>
      <c r="C488" s="204" t="s">
        <v>897</v>
      </c>
      <c r="D488" s="204" t="s">
        <v>130</v>
      </c>
      <c r="E488" s="205" t="s">
        <v>898</v>
      </c>
      <c r="F488" s="206" t="s">
        <v>899</v>
      </c>
      <c r="G488" s="207" t="s">
        <v>175</v>
      </c>
      <c r="H488" s="208">
        <v>2.8999999999999999</v>
      </c>
      <c r="I488" s="209"/>
      <c r="J488" s="210">
        <f>ROUND(I488*H488,2)</f>
        <v>0</v>
      </c>
      <c r="K488" s="206" t="s">
        <v>434</v>
      </c>
      <c r="L488" s="46"/>
      <c r="M488" s="211" t="s">
        <v>21</v>
      </c>
      <c r="N488" s="212" t="s">
        <v>48</v>
      </c>
      <c r="O488" s="86"/>
      <c r="P488" s="213">
        <f>O488*H488</f>
        <v>0</v>
      </c>
      <c r="Q488" s="213">
        <v>0.00022000000000000001</v>
      </c>
      <c r="R488" s="213">
        <f>Q488*H488</f>
        <v>0.000638</v>
      </c>
      <c r="S488" s="213">
        <v>0</v>
      </c>
      <c r="T488" s="214">
        <f>S488*H488</f>
        <v>0</v>
      </c>
      <c r="U488" s="40"/>
      <c r="V488" s="40"/>
      <c r="W488" s="40"/>
      <c r="X488" s="40"/>
      <c r="Y488" s="40"/>
      <c r="Z488" s="40"/>
      <c r="AA488" s="40"/>
      <c r="AB488" s="40"/>
      <c r="AC488" s="40"/>
      <c r="AD488" s="40"/>
      <c r="AE488" s="40"/>
      <c r="AR488" s="215" t="s">
        <v>159</v>
      </c>
      <c r="AT488" s="215" t="s">
        <v>130</v>
      </c>
      <c r="AU488" s="215" t="s">
        <v>87</v>
      </c>
      <c r="AY488" s="19" t="s">
        <v>129</v>
      </c>
      <c r="BE488" s="216">
        <f>IF(N488="základní",J488,0)</f>
        <v>0</v>
      </c>
      <c r="BF488" s="216">
        <f>IF(N488="snížená",J488,0)</f>
        <v>0</v>
      </c>
      <c r="BG488" s="216">
        <f>IF(N488="zákl. přenesená",J488,0)</f>
        <v>0</v>
      </c>
      <c r="BH488" s="216">
        <f>IF(N488="sníž. přenesená",J488,0)</f>
        <v>0</v>
      </c>
      <c r="BI488" s="216">
        <f>IF(N488="nulová",J488,0)</f>
        <v>0</v>
      </c>
      <c r="BJ488" s="19" t="s">
        <v>85</v>
      </c>
      <c r="BK488" s="216">
        <f>ROUND(I488*H488,2)</f>
        <v>0</v>
      </c>
      <c r="BL488" s="19" t="s">
        <v>159</v>
      </c>
      <c r="BM488" s="215" t="s">
        <v>900</v>
      </c>
    </row>
    <row r="489" s="2" customFormat="1">
      <c r="A489" s="40"/>
      <c r="B489" s="41"/>
      <c r="C489" s="42"/>
      <c r="D489" s="217" t="s">
        <v>135</v>
      </c>
      <c r="E489" s="42"/>
      <c r="F489" s="218" t="s">
        <v>901</v>
      </c>
      <c r="G489" s="42"/>
      <c r="H489" s="42"/>
      <c r="I489" s="219"/>
      <c r="J489" s="42"/>
      <c r="K489" s="42"/>
      <c r="L489" s="46"/>
      <c r="M489" s="220"/>
      <c r="N489" s="221"/>
      <c r="O489" s="86"/>
      <c r="P489" s="86"/>
      <c r="Q489" s="86"/>
      <c r="R489" s="86"/>
      <c r="S489" s="86"/>
      <c r="T489" s="87"/>
      <c r="U489" s="40"/>
      <c r="V489" s="40"/>
      <c r="W489" s="40"/>
      <c r="X489" s="40"/>
      <c r="Y489" s="40"/>
      <c r="Z489" s="40"/>
      <c r="AA489" s="40"/>
      <c r="AB489" s="40"/>
      <c r="AC489" s="40"/>
      <c r="AD489" s="40"/>
      <c r="AE489" s="40"/>
      <c r="AT489" s="19" t="s">
        <v>135</v>
      </c>
      <c r="AU489" s="19" t="s">
        <v>87</v>
      </c>
    </row>
    <row r="490" s="14" customFormat="1">
      <c r="A490" s="14"/>
      <c r="B490" s="241"/>
      <c r="C490" s="242"/>
      <c r="D490" s="217" t="s">
        <v>417</v>
      </c>
      <c r="E490" s="243" t="s">
        <v>21</v>
      </c>
      <c r="F490" s="244" t="s">
        <v>330</v>
      </c>
      <c r="G490" s="242"/>
      <c r="H490" s="245">
        <v>2.8999999999999999</v>
      </c>
      <c r="I490" s="246"/>
      <c r="J490" s="242"/>
      <c r="K490" s="242"/>
      <c r="L490" s="247"/>
      <c r="M490" s="248"/>
      <c r="N490" s="249"/>
      <c r="O490" s="249"/>
      <c r="P490" s="249"/>
      <c r="Q490" s="249"/>
      <c r="R490" s="249"/>
      <c r="S490" s="249"/>
      <c r="T490" s="250"/>
      <c r="U490" s="14"/>
      <c r="V490" s="14"/>
      <c r="W490" s="14"/>
      <c r="X490" s="14"/>
      <c r="Y490" s="14"/>
      <c r="Z490" s="14"/>
      <c r="AA490" s="14"/>
      <c r="AB490" s="14"/>
      <c r="AC490" s="14"/>
      <c r="AD490" s="14"/>
      <c r="AE490" s="14"/>
      <c r="AT490" s="251" t="s">
        <v>417</v>
      </c>
      <c r="AU490" s="251" t="s">
        <v>87</v>
      </c>
      <c r="AV490" s="14" t="s">
        <v>87</v>
      </c>
      <c r="AW490" s="14" t="s">
        <v>38</v>
      </c>
      <c r="AX490" s="14" t="s">
        <v>85</v>
      </c>
      <c r="AY490" s="251" t="s">
        <v>129</v>
      </c>
    </row>
    <row r="491" s="2" customFormat="1" ht="16.5" customHeight="1">
      <c r="A491" s="40"/>
      <c r="B491" s="41"/>
      <c r="C491" s="263" t="s">
        <v>902</v>
      </c>
      <c r="D491" s="263" t="s">
        <v>475</v>
      </c>
      <c r="E491" s="264" t="s">
        <v>903</v>
      </c>
      <c r="F491" s="265" t="s">
        <v>904</v>
      </c>
      <c r="G491" s="266" t="s">
        <v>175</v>
      </c>
      <c r="H491" s="267">
        <v>2.8999999999999999</v>
      </c>
      <c r="I491" s="268"/>
      <c r="J491" s="269">
        <f>ROUND(I491*H491,2)</f>
        <v>0</v>
      </c>
      <c r="K491" s="265" t="s">
        <v>21</v>
      </c>
      <c r="L491" s="270"/>
      <c r="M491" s="271" t="s">
        <v>21</v>
      </c>
      <c r="N491" s="272" t="s">
        <v>48</v>
      </c>
      <c r="O491" s="86"/>
      <c r="P491" s="213">
        <f>O491*H491</f>
        <v>0</v>
      </c>
      <c r="Q491" s="213">
        <v>0</v>
      </c>
      <c r="R491" s="213">
        <f>Q491*H491</f>
        <v>0</v>
      </c>
      <c r="S491" s="213">
        <v>0</v>
      </c>
      <c r="T491" s="214">
        <f>S491*H491</f>
        <v>0</v>
      </c>
      <c r="U491" s="40"/>
      <c r="V491" s="40"/>
      <c r="W491" s="40"/>
      <c r="X491" s="40"/>
      <c r="Y491" s="40"/>
      <c r="Z491" s="40"/>
      <c r="AA491" s="40"/>
      <c r="AB491" s="40"/>
      <c r="AC491" s="40"/>
      <c r="AD491" s="40"/>
      <c r="AE491" s="40"/>
      <c r="AR491" s="215" t="s">
        <v>905</v>
      </c>
      <c r="AT491" s="215" t="s">
        <v>475</v>
      </c>
      <c r="AU491" s="215" t="s">
        <v>87</v>
      </c>
      <c r="AY491" s="19" t="s">
        <v>129</v>
      </c>
      <c r="BE491" s="216">
        <f>IF(N491="základní",J491,0)</f>
        <v>0</v>
      </c>
      <c r="BF491" s="216">
        <f>IF(N491="snížená",J491,0)</f>
        <v>0</v>
      </c>
      <c r="BG491" s="216">
        <f>IF(N491="zákl. přenesená",J491,0)</f>
        <v>0</v>
      </c>
      <c r="BH491" s="216">
        <f>IF(N491="sníž. přenesená",J491,0)</f>
        <v>0</v>
      </c>
      <c r="BI491" s="216">
        <f>IF(N491="nulová",J491,0)</f>
        <v>0</v>
      </c>
      <c r="BJ491" s="19" t="s">
        <v>85</v>
      </c>
      <c r="BK491" s="216">
        <f>ROUND(I491*H491,2)</f>
        <v>0</v>
      </c>
      <c r="BL491" s="19" t="s">
        <v>159</v>
      </c>
      <c r="BM491" s="215" t="s">
        <v>906</v>
      </c>
    </row>
    <row r="492" s="2" customFormat="1">
      <c r="A492" s="40"/>
      <c r="B492" s="41"/>
      <c r="C492" s="42"/>
      <c r="D492" s="217" t="s">
        <v>135</v>
      </c>
      <c r="E492" s="42"/>
      <c r="F492" s="218" t="s">
        <v>904</v>
      </c>
      <c r="G492" s="42"/>
      <c r="H492" s="42"/>
      <c r="I492" s="219"/>
      <c r="J492" s="42"/>
      <c r="K492" s="42"/>
      <c r="L492" s="46"/>
      <c r="M492" s="220"/>
      <c r="N492" s="221"/>
      <c r="O492" s="86"/>
      <c r="P492" s="86"/>
      <c r="Q492" s="86"/>
      <c r="R492" s="86"/>
      <c r="S492" s="86"/>
      <c r="T492" s="87"/>
      <c r="U492" s="40"/>
      <c r="V492" s="40"/>
      <c r="W492" s="40"/>
      <c r="X492" s="40"/>
      <c r="Y492" s="40"/>
      <c r="Z492" s="40"/>
      <c r="AA492" s="40"/>
      <c r="AB492" s="40"/>
      <c r="AC492" s="40"/>
      <c r="AD492" s="40"/>
      <c r="AE492" s="40"/>
      <c r="AT492" s="19" t="s">
        <v>135</v>
      </c>
      <c r="AU492" s="19" t="s">
        <v>87</v>
      </c>
    </row>
    <row r="493" s="13" customFormat="1">
      <c r="A493" s="13"/>
      <c r="B493" s="231"/>
      <c r="C493" s="232"/>
      <c r="D493" s="217" t="s">
        <v>417</v>
      </c>
      <c r="E493" s="233" t="s">
        <v>21</v>
      </c>
      <c r="F493" s="234" t="s">
        <v>418</v>
      </c>
      <c r="G493" s="232"/>
      <c r="H493" s="233" t="s">
        <v>21</v>
      </c>
      <c r="I493" s="235"/>
      <c r="J493" s="232"/>
      <c r="K493" s="232"/>
      <c r="L493" s="236"/>
      <c r="M493" s="237"/>
      <c r="N493" s="238"/>
      <c r="O493" s="238"/>
      <c r="P493" s="238"/>
      <c r="Q493" s="238"/>
      <c r="R493" s="238"/>
      <c r="S493" s="238"/>
      <c r="T493" s="239"/>
      <c r="U493" s="13"/>
      <c r="V493" s="13"/>
      <c r="W493" s="13"/>
      <c r="X493" s="13"/>
      <c r="Y493" s="13"/>
      <c r="Z493" s="13"/>
      <c r="AA493" s="13"/>
      <c r="AB493" s="13"/>
      <c r="AC493" s="13"/>
      <c r="AD493" s="13"/>
      <c r="AE493" s="13"/>
      <c r="AT493" s="240" t="s">
        <v>417</v>
      </c>
      <c r="AU493" s="240" t="s">
        <v>87</v>
      </c>
      <c r="AV493" s="13" t="s">
        <v>85</v>
      </c>
      <c r="AW493" s="13" t="s">
        <v>38</v>
      </c>
      <c r="AX493" s="13" t="s">
        <v>77</v>
      </c>
      <c r="AY493" s="240" t="s">
        <v>129</v>
      </c>
    </row>
    <row r="494" s="14" customFormat="1">
      <c r="A494" s="14"/>
      <c r="B494" s="241"/>
      <c r="C494" s="242"/>
      <c r="D494" s="217" t="s">
        <v>417</v>
      </c>
      <c r="E494" s="243" t="s">
        <v>330</v>
      </c>
      <c r="F494" s="244" t="s">
        <v>907</v>
      </c>
      <c r="G494" s="242"/>
      <c r="H494" s="245">
        <v>2.8999999999999999</v>
      </c>
      <c r="I494" s="246"/>
      <c r="J494" s="242"/>
      <c r="K494" s="242"/>
      <c r="L494" s="247"/>
      <c r="M494" s="284"/>
      <c r="N494" s="285"/>
      <c r="O494" s="285"/>
      <c r="P494" s="285"/>
      <c r="Q494" s="285"/>
      <c r="R494" s="285"/>
      <c r="S494" s="285"/>
      <c r="T494" s="286"/>
      <c r="U494" s="14"/>
      <c r="V494" s="14"/>
      <c r="W494" s="14"/>
      <c r="X494" s="14"/>
      <c r="Y494" s="14"/>
      <c r="Z494" s="14"/>
      <c r="AA494" s="14"/>
      <c r="AB494" s="14"/>
      <c r="AC494" s="14"/>
      <c r="AD494" s="14"/>
      <c r="AE494" s="14"/>
      <c r="AT494" s="251" t="s">
        <v>417</v>
      </c>
      <c r="AU494" s="251" t="s">
        <v>87</v>
      </c>
      <c r="AV494" s="14" t="s">
        <v>87</v>
      </c>
      <c r="AW494" s="14" t="s">
        <v>38</v>
      </c>
      <c r="AX494" s="14" t="s">
        <v>85</v>
      </c>
      <c r="AY494" s="251" t="s">
        <v>129</v>
      </c>
    </row>
    <row r="495" s="2" customFormat="1" ht="6.96" customHeight="1">
      <c r="A495" s="40"/>
      <c r="B495" s="61"/>
      <c r="C495" s="62"/>
      <c r="D495" s="62"/>
      <c r="E495" s="62"/>
      <c r="F495" s="62"/>
      <c r="G495" s="62"/>
      <c r="H495" s="62"/>
      <c r="I495" s="62"/>
      <c r="J495" s="62"/>
      <c r="K495" s="62"/>
      <c r="L495" s="46"/>
      <c r="M495" s="40"/>
      <c r="O495" s="40"/>
      <c r="P495" s="40"/>
      <c r="Q495" s="40"/>
      <c r="R495" s="40"/>
      <c r="S495" s="40"/>
      <c r="T495" s="40"/>
      <c r="U495" s="40"/>
      <c r="V495" s="40"/>
      <c r="W495" s="40"/>
      <c r="X495" s="40"/>
      <c r="Y495" s="40"/>
      <c r="Z495" s="40"/>
      <c r="AA495" s="40"/>
      <c r="AB495" s="40"/>
      <c r="AC495" s="40"/>
      <c r="AD495" s="40"/>
      <c r="AE495" s="40"/>
    </row>
  </sheetData>
  <sheetProtection sheet="1" autoFilter="0" formatColumns="0" formatRows="0" objects="1" scenarios="1" spinCount="100000" saltValue="PVQnFUFKGM8Fiah+ggJ2TVMCgwhUD1qrB2ux6E9zVUkwmxRnXz/kf5q2yOK3sCF5r+O6p/dCaMB+PLf+N51JDQ==" hashValue="Aus/nJTqBGcmfK96wbjxjeiGMHiNA9AKSsEtviZeEwxNDcUUrAlzO5WB3K7FIpSOdtvLRZNNoaC11d/YZRU9Cw==" algorithmName="SHA-512" password="CC35"/>
  <autoFilter ref="C90:K494"/>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97</v>
      </c>
    </row>
    <row r="3" s="1" customFormat="1" ht="6.96" customHeight="1">
      <c r="B3" s="130"/>
      <c r="C3" s="131"/>
      <c r="D3" s="131"/>
      <c r="E3" s="131"/>
      <c r="F3" s="131"/>
      <c r="G3" s="131"/>
      <c r="H3" s="131"/>
      <c r="I3" s="131"/>
      <c r="J3" s="131"/>
      <c r="K3" s="131"/>
      <c r="L3" s="22"/>
      <c r="AT3" s="19" t="s">
        <v>87</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MVE Žlutice - rekonstrukce technologie</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908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21</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9. 2. 2021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28</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29</v>
      </c>
      <c r="F15" s="40"/>
      <c r="G15" s="40"/>
      <c r="H15" s="40"/>
      <c r="I15" s="134" t="s">
        <v>30</v>
      </c>
      <c r="J15" s="138" t="s">
        <v>31</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32</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30</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34</v>
      </c>
      <c r="E20" s="40"/>
      <c r="F20" s="40"/>
      <c r="G20" s="40"/>
      <c r="H20" s="40"/>
      <c r="I20" s="134" t="s">
        <v>27</v>
      </c>
      <c r="J20" s="138" t="s">
        <v>35</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36</v>
      </c>
      <c r="F21" s="40"/>
      <c r="G21" s="40"/>
      <c r="H21" s="40"/>
      <c r="I21" s="134" t="s">
        <v>30</v>
      </c>
      <c r="J21" s="138" t="s">
        <v>37</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39</v>
      </c>
      <c r="E23" s="40"/>
      <c r="F23" s="40"/>
      <c r="G23" s="40"/>
      <c r="H23" s="40"/>
      <c r="I23" s="134" t="s">
        <v>27</v>
      </c>
      <c r="J23" s="138" t="str">
        <f>IF('Rekapitulace stavby'!AN19="","",'Rekapitulace stavby'!AN19)</f>
        <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 xml:space="preserve"> </v>
      </c>
      <c r="F24" s="40"/>
      <c r="G24" s="40"/>
      <c r="H24" s="40"/>
      <c r="I24" s="134" t="s">
        <v>30</v>
      </c>
      <c r="J24" s="138" t="str">
        <f>IF('Rekapitulace stavby'!AN20="","",'Rekapitulace stavby'!AN20)</f>
        <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21</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ROUND((SUM(BE80:BE91)),  2)</f>
        <v>0</v>
      </c>
      <c r="G33" s="40"/>
      <c r="H33" s="40"/>
      <c r="I33" s="150">
        <v>0.20999999999999999</v>
      </c>
      <c r="J33" s="149">
        <f>ROUND(((SUM(BE80:BE91))*I33),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ROUND((SUM(BF80:BF91)),  2)</f>
        <v>0</v>
      </c>
      <c r="G34" s="40"/>
      <c r="H34" s="40"/>
      <c r="I34" s="150">
        <v>0.14999999999999999</v>
      </c>
      <c r="J34" s="149">
        <f>ROUND(((SUM(BF80:BF91))*I34),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ROUND((SUM(BG80:BG91)),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ROUND((SUM(BH80:BH91)),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ROUND((SUM(BI80:BI91)),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MVE Žlutice - rekonstrukce technologie</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VON - Vedlejší a ostatní náklady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na řece Střela (ř. km 66,7)</v>
      </c>
      <c r="G52" s="42"/>
      <c r="H52" s="42"/>
      <c r="I52" s="34" t="s">
        <v>24</v>
      </c>
      <c r="J52" s="74" t="str">
        <f>IF(J12="","",J12)</f>
        <v>9. 2. 2021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26</v>
      </c>
      <c r="D54" s="42"/>
      <c r="E54" s="42"/>
      <c r="F54" s="29" t="str">
        <f>E15</f>
        <v>Povodí Vltavy, státní podnik</v>
      </c>
      <c r="G54" s="42"/>
      <c r="H54" s="42"/>
      <c r="I54" s="34" t="s">
        <v>34</v>
      </c>
      <c r="J54" s="38" t="str">
        <f>E21</f>
        <v>AQUATIS a. s.</v>
      </c>
      <c r="K54" s="42"/>
      <c r="L54" s="136"/>
      <c r="S54" s="40"/>
      <c r="T54" s="40"/>
      <c r="U54" s="40"/>
      <c r="V54" s="40"/>
      <c r="W54" s="40"/>
      <c r="X54" s="40"/>
      <c r="Y54" s="40"/>
      <c r="Z54" s="40"/>
      <c r="AA54" s="40"/>
      <c r="AB54" s="40"/>
      <c r="AC54" s="40"/>
      <c r="AD54" s="40"/>
      <c r="AE54" s="40"/>
    </row>
    <row r="55" s="2" customFormat="1" ht="15.15" customHeight="1">
      <c r="A55" s="40"/>
      <c r="B55" s="41"/>
      <c r="C55" s="34" t="s">
        <v>32</v>
      </c>
      <c r="D55" s="42"/>
      <c r="E55" s="42"/>
      <c r="F55" s="29" t="str">
        <f>IF(E18="","",E18)</f>
        <v>Vyplň údaj</v>
      </c>
      <c r="G55" s="42"/>
      <c r="H55" s="42"/>
      <c r="I55" s="34" t="s">
        <v>39</v>
      </c>
      <c r="J55" s="38" t="str">
        <f>E24</f>
        <v xml:space="preserve"> </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102</v>
      </c>
      <c r="D57" s="164"/>
      <c r="E57" s="164"/>
      <c r="F57" s="164"/>
      <c r="G57" s="164"/>
      <c r="H57" s="164"/>
      <c r="I57" s="164"/>
      <c r="J57" s="165" t="s">
        <v>103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J80</f>
        <v>0</v>
      </c>
      <c r="K59" s="42"/>
      <c r="L59" s="136"/>
      <c r="S59" s="40"/>
      <c r="T59" s="40"/>
      <c r="U59" s="40"/>
      <c r="V59" s="40"/>
      <c r="W59" s="40"/>
      <c r="X59" s="40"/>
      <c r="Y59" s="40"/>
      <c r="Z59" s="40"/>
      <c r="AA59" s="40"/>
      <c r="AB59" s="40"/>
      <c r="AC59" s="40"/>
      <c r="AD59" s="40"/>
      <c r="AE59" s="40"/>
      <c r="AU59" s="19" t="s">
        <v>104</v>
      </c>
    </row>
    <row r="60" s="9" customFormat="1" ht="24.96" customHeight="1">
      <c r="A60" s="9"/>
      <c r="B60" s="167"/>
      <c r="C60" s="168"/>
      <c r="D60" s="169" t="s">
        <v>909</v>
      </c>
      <c r="E60" s="170"/>
      <c r="F60" s="170"/>
      <c r="G60" s="170"/>
      <c r="H60" s="170"/>
      <c r="I60" s="170"/>
      <c r="J60" s="171">
        <f>J81</f>
        <v>0</v>
      </c>
      <c r="K60" s="168"/>
      <c r="L60" s="172"/>
      <c r="S60" s="9"/>
      <c r="T60" s="9"/>
      <c r="U60" s="9"/>
      <c r="V60" s="9"/>
      <c r="W60" s="9"/>
      <c r="X60" s="9"/>
      <c r="Y60" s="9"/>
      <c r="Z60" s="9"/>
      <c r="AA60" s="9"/>
      <c r="AB60" s="9"/>
      <c r="AC60" s="9"/>
      <c r="AD60" s="9"/>
      <c r="AE60" s="9"/>
    </row>
    <row r="61" s="2" customFormat="1" ht="21.84" customHeight="1">
      <c r="A61" s="40"/>
      <c r="B61" s="41"/>
      <c r="C61" s="42"/>
      <c r="D61" s="42"/>
      <c r="E61" s="42"/>
      <c r="F61" s="42"/>
      <c r="G61" s="42"/>
      <c r="H61" s="42"/>
      <c r="I61" s="42"/>
      <c r="J61" s="42"/>
      <c r="K61" s="42"/>
      <c r="L61" s="136"/>
      <c r="S61" s="40"/>
      <c r="T61" s="40"/>
      <c r="U61" s="40"/>
      <c r="V61" s="40"/>
      <c r="W61" s="40"/>
      <c r="X61" s="40"/>
      <c r="Y61" s="40"/>
      <c r="Z61" s="40"/>
      <c r="AA61" s="40"/>
      <c r="AB61" s="40"/>
      <c r="AC61" s="40"/>
      <c r="AD61" s="40"/>
      <c r="AE61" s="40"/>
    </row>
    <row r="62" s="2" customFormat="1" ht="6.96" customHeight="1">
      <c r="A62" s="40"/>
      <c r="B62" s="61"/>
      <c r="C62" s="62"/>
      <c r="D62" s="62"/>
      <c r="E62" s="62"/>
      <c r="F62" s="62"/>
      <c r="G62" s="62"/>
      <c r="H62" s="62"/>
      <c r="I62" s="62"/>
      <c r="J62" s="62"/>
      <c r="K62" s="62"/>
      <c r="L62" s="136"/>
      <c r="S62" s="40"/>
      <c r="T62" s="40"/>
      <c r="U62" s="40"/>
      <c r="V62" s="40"/>
      <c r="W62" s="40"/>
      <c r="X62" s="40"/>
      <c r="Y62" s="40"/>
      <c r="Z62" s="40"/>
      <c r="AA62" s="40"/>
      <c r="AB62" s="40"/>
      <c r="AC62" s="40"/>
      <c r="AD62" s="40"/>
      <c r="AE62" s="40"/>
    </row>
    <row r="66" s="2" customFormat="1" ht="6.96" customHeight="1">
      <c r="A66" s="40"/>
      <c r="B66" s="63"/>
      <c r="C66" s="64"/>
      <c r="D66" s="64"/>
      <c r="E66" s="64"/>
      <c r="F66" s="64"/>
      <c r="G66" s="64"/>
      <c r="H66" s="64"/>
      <c r="I66" s="64"/>
      <c r="J66" s="64"/>
      <c r="K66" s="64"/>
      <c r="L66" s="136"/>
      <c r="S66" s="40"/>
      <c r="T66" s="40"/>
      <c r="U66" s="40"/>
      <c r="V66" s="40"/>
      <c r="W66" s="40"/>
      <c r="X66" s="40"/>
      <c r="Y66" s="40"/>
      <c r="Z66" s="40"/>
      <c r="AA66" s="40"/>
      <c r="AB66" s="40"/>
      <c r="AC66" s="40"/>
      <c r="AD66" s="40"/>
      <c r="AE66" s="40"/>
    </row>
    <row r="67" s="2" customFormat="1" ht="24.96" customHeight="1">
      <c r="A67" s="40"/>
      <c r="B67" s="41"/>
      <c r="C67" s="25" t="s">
        <v>113</v>
      </c>
      <c r="D67" s="42"/>
      <c r="E67" s="42"/>
      <c r="F67" s="42"/>
      <c r="G67" s="42"/>
      <c r="H67" s="42"/>
      <c r="I67" s="42"/>
      <c r="J67" s="42"/>
      <c r="K67" s="42"/>
      <c r="L67" s="136"/>
      <c r="S67" s="40"/>
      <c r="T67" s="40"/>
      <c r="U67" s="40"/>
      <c r="V67" s="40"/>
      <c r="W67" s="40"/>
      <c r="X67" s="40"/>
      <c r="Y67" s="40"/>
      <c r="Z67" s="40"/>
      <c r="AA67" s="40"/>
      <c r="AB67" s="40"/>
      <c r="AC67" s="40"/>
      <c r="AD67" s="40"/>
      <c r="AE67" s="40"/>
    </row>
    <row r="68" s="2" customFormat="1" ht="6.96" customHeight="1">
      <c r="A68" s="40"/>
      <c r="B68" s="41"/>
      <c r="C68" s="42"/>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12" customHeight="1">
      <c r="A69" s="40"/>
      <c r="B69" s="41"/>
      <c r="C69" s="34" t="s">
        <v>16</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16.5" customHeight="1">
      <c r="A70" s="40"/>
      <c r="B70" s="41"/>
      <c r="C70" s="42"/>
      <c r="D70" s="42"/>
      <c r="E70" s="162" t="str">
        <f>E7</f>
        <v>MVE Žlutice - rekonstrukce technologie</v>
      </c>
      <c r="F70" s="34"/>
      <c r="G70" s="34"/>
      <c r="H70" s="34"/>
      <c r="I70" s="42"/>
      <c r="J70" s="42"/>
      <c r="K70" s="42"/>
      <c r="L70" s="136"/>
      <c r="S70" s="40"/>
      <c r="T70" s="40"/>
      <c r="U70" s="40"/>
      <c r="V70" s="40"/>
      <c r="W70" s="40"/>
      <c r="X70" s="40"/>
      <c r="Y70" s="40"/>
      <c r="Z70" s="40"/>
      <c r="AA70" s="40"/>
      <c r="AB70" s="40"/>
      <c r="AC70" s="40"/>
      <c r="AD70" s="40"/>
      <c r="AE70" s="40"/>
    </row>
    <row r="71" s="2" customFormat="1" ht="12" customHeight="1">
      <c r="A71" s="40"/>
      <c r="B71" s="41"/>
      <c r="C71" s="34" t="s">
        <v>99</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71" t="str">
        <f>E9</f>
        <v>VON - Vedlejší a ostatní náklady</v>
      </c>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2" customHeight="1">
      <c r="A74" s="40"/>
      <c r="B74" s="41"/>
      <c r="C74" s="34" t="s">
        <v>22</v>
      </c>
      <c r="D74" s="42"/>
      <c r="E74" s="42"/>
      <c r="F74" s="29" t="str">
        <f>F12</f>
        <v>na řece Střela (ř. km 66,7)</v>
      </c>
      <c r="G74" s="42"/>
      <c r="H74" s="42"/>
      <c r="I74" s="34" t="s">
        <v>24</v>
      </c>
      <c r="J74" s="74" t="str">
        <f>IF(J12="","",J12)</f>
        <v>9. 2. 2021</v>
      </c>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5.15" customHeight="1">
      <c r="A76" s="40"/>
      <c r="B76" s="41"/>
      <c r="C76" s="34" t="s">
        <v>26</v>
      </c>
      <c r="D76" s="42"/>
      <c r="E76" s="42"/>
      <c r="F76" s="29" t="str">
        <f>E15</f>
        <v>Povodí Vltavy, státní podnik</v>
      </c>
      <c r="G76" s="42"/>
      <c r="H76" s="42"/>
      <c r="I76" s="34" t="s">
        <v>34</v>
      </c>
      <c r="J76" s="38" t="str">
        <f>E21</f>
        <v>AQUATIS a. s.</v>
      </c>
      <c r="K76" s="42"/>
      <c r="L76" s="136"/>
      <c r="S76" s="40"/>
      <c r="T76" s="40"/>
      <c r="U76" s="40"/>
      <c r="V76" s="40"/>
      <c r="W76" s="40"/>
      <c r="X76" s="40"/>
      <c r="Y76" s="40"/>
      <c r="Z76" s="40"/>
      <c r="AA76" s="40"/>
      <c r="AB76" s="40"/>
      <c r="AC76" s="40"/>
      <c r="AD76" s="40"/>
      <c r="AE76" s="40"/>
    </row>
    <row r="77" s="2" customFormat="1" ht="15.15" customHeight="1">
      <c r="A77" s="40"/>
      <c r="B77" s="41"/>
      <c r="C77" s="34" t="s">
        <v>32</v>
      </c>
      <c r="D77" s="42"/>
      <c r="E77" s="42"/>
      <c r="F77" s="29" t="str">
        <f>IF(E18="","",E18)</f>
        <v>Vyplň údaj</v>
      </c>
      <c r="G77" s="42"/>
      <c r="H77" s="42"/>
      <c r="I77" s="34" t="s">
        <v>39</v>
      </c>
      <c r="J77" s="38" t="str">
        <f>E24</f>
        <v xml:space="preserve"> </v>
      </c>
      <c r="K77" s="42"/>
      <c r="L77" s="136"/>
      <c r="S77" s="40"/>
      <c r="T77" s="40"/>
      <c r="U77" s="40"/>
      <c r="V77" s="40"/>
      <c r="W77" s="40"/>
      <c r="X77" s="40"/>
      <c r="Y77" s="40"/>
      <c r="Z77" s="40"/>
      <c r="AA77" s="40"/>
      <c r="AB77" s="40"/>
      <c r="AC77" s="40"/>
      <c r="AD77" s="40"/>
      <c r="AE77" s="40"/>
    </row>
    <row r="78" s="2" customFormat="1" ht="10.32"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11" customFormat="1" ht="29.28" customHeight="1">
      <c r="A79" s="179"/>
      <c r="B79" s="180"/>
      <c r="C79" s="181" t="s">
        <v>114</v>
      </c>
      <c r="D79" s="182" t="s">
        <v>62</v>
      </c>
      <c r="E79" s="182" t="s">
        <v>58</v>
      </c>
      <c r="F79" s="182" t="s">
        <v>59</v>
      </c>
      <c r="G79" s="182" t="s">
        <v>115</v>
      </c>
      <c r="H79" s="182" t="s">
        <v>116</v>
      </c>
      <c r="I79" s="182" t="s">
        <v>117</v>
      </c>
      <c r="J79" s="182" t="s">
        <v>103</v>
      </c>
      <c r="K79" s="183" t="s">
        <v>118</v>
      </c>
      <c r="L79" s="184"/>
      <c r="M79" s="94" t="s">
        <v>21</v>
      </c>
      <c r="N79" s="95" t="s">
        <v>47</v>
      </c>
      <c r="O79" s="95" t="s">
        <v>119</v>
      </c>
      <c r="P79" s="95" t="s">
        <v>120</v>
      </c>
      <c r="Q79" s="95" t="s">
        <v>121</v>
      </c>
      <c r="R79" s="95" t="s">
        <v>122</v>
      </c>
      <c r="S79" s="95" t="s">
        <v>123</v>
      </c>
      <c r="T79" s="96" t="s">
        <v>124</v>
      </c>
      <c r="U79" s="179"/>
      <c r="V79" s="179"/>
      <c r="W79" s="179"/>
      <c r="X79" s="179"/>
      <c r="Y79" s="179"/>
      <c r="Z79" s="179"/>
      <c r="AA79" s="179"/>
      <c r="AB79" s="179"/>
      <c r="AC79" s="179"/>
      <c r="AD79" s="179"/>
      <c r="AE79" s="179"/>
    </row>
    <row r="80" s="2" customFormat="1" ht="22.8" customHeight="1">
      <c r="A80" s="40"/>
      <c r="B80" s="41"/>
      <c r="C80" s="101" t="s">
        <v>125</v>
      </c>
      <c r="D80" s="42"/>
      <c r="E80" s="42"/>
      <c r="F80" s="42"/>
      <c r="G80" s="42"/>
      <c r="H80" s="42"/>
      <c r="I80" s="42"/>
      <c r="J80" s="185">
        <f>BK80</f>
        <v>0</v>
      </c>
      <c r="K80" s="42"/>
      <c r="L80" s="46"/>
      <c r="M80" s="97"/>
      <c r="N80" s="186"/>
      <c r="O80" s="98"/>
      <c r="P80" s="187">
        <f>P81</f>
        <v>0</v>
      </c>
      <c r="Q80" s="98"/>
      <c r="R80" s="187">
        <f>R81</f>
        <v>0</v>
      </c>
      <c r="S80" s="98"/>
      <c r="T80" s="188">
        <f>T81</f>
        <v>0</v>
      </c>
      <c r="U80" s="40"/>
      <c r="V80" s="40"/>
      <c r="W80" s="40"/>
      <c r="X80" s="40"/>
      <c r="Y80" s="40"/>
      <c r="Z80" s="40"/>
      <c r="AA80" s="40"/>
      <c r="AB80" s="40"/>
      <c r="AC80" s="40"/>
      <c r="AD80" s="40"/>
      <c r="AE80" s="40"/>
      <c r="AT80" s="19" t="s">
        <v>76</v>
      </c>
      <c r="AU80" s="19" t="s">
        <v>104</v>
      </c>
      <c r="BK80" s="189">
        <f>BK81</f>
        <v>0</v>
      </c>
    </row>
    <row r="81" s="12" customFormat="1" ht="25.92" customHeight="1">
      <c r="A81" s="12"/>
      <c r="B81" s="190"/>
      <c r="C81" s="191"/>
      <c r="D81" s="192" t="s">
        <v>76</v>
      </c>
      <c r="E81" s="193" t="s">
        <v>95</v>
      </c>
      <c r="F81" s="193" t="s">
        <v>910</v>
      </c>
      <c r="G81" s="191"/>
      <c r="H81" s="191"/>
      <c r="I81" s="194"/>
      <c r="J81" s="195">
        <f>BK81</f>
        <v>0</v>
      </c>
      <c r="K81" s="191"/>
      <c r="L81" s="196"/>
      <c r="M81" s="197"/>
      <c r="N81" s="198"/>
      <c r="O81" s="198"/>
      <c r="P81" s="199">
        <f>SUM(P82:P91)</f>
        <v>0</v>
      </c>
      <c r="Q81" s="198"/>
      <c r="R81" s="199">
        <f>SUM(R82:R91)</f>
        <v>0</v>
      </c>
      <c r="S81" s="198"/>
      <c r="T81" s="200">
        <f>SUM(T82:T91)</f>
        <v>0</v>
      </c>
      <c r="U81" s="12"/>
      <c r="V81" s="12"/>
      <c r="W81" s="12"/>
      <c r="X81" s="12"/>
      <c r="Y81" s="12"/>
      <c r="Z81" s="12"/>
      <c r="AA81" s="12"/>
      <c r="AB81" s="12"/>
      <c r="AC81" s="12"/>
      <c r="AD81" s="12"/>
      <c r="AE81" s="12"/>
      <c r="AR81" s="201" t="s">
        <v>156</v>
      </c>
      <c r="AT81" s="202" t="s">
        <v>76</v>
      </c>
      <c r="AU81" s="202" t="s">
        <v>77</v>
      </c>
      <c r="AY81" s="201" t="s">
        <v>129</v>
      </c>
      <c r="BK81" s="203">
        <f>SUM(BK82:BK91)</f>
        <v>0</v>
      </c>
    </row>
    <row r="82" s="2" customFormat="1" ht="16.5" customHeight="1">
      <c r="A82" s="40"/>
      <c r="B82" s="41"/>
      <c r="C82" s="204" t="s">
        <v>85</v>
      </c>
      <c r="D82" s="204" t="s">
        <v>130</v>
      </c>
      <c r="E82" s="205" t="s">
        <v>911</v>
      </c>
      <c r="F82" s="206" t="s">
        <v>912</v>
      </c>
      <c r="G82" s="207" t="s">
        <v>237</v>
      </c>
      <c r="H82" s="208">
        <v>1</v>
      </c>
      <c r="I82" s="209"/>
      <c r="J82" s="210">
        <f>ROUND(I82*H82,2)</f>
        <v>0</v>
      </c>
      <c r="K82" s="206" t="s">
        <v>21</v>
      </c>
      <c r="L82" s="46"/>
      <c r="M82" s="211" t="s">
        <v>21</v>
      </c>
      <c r="N82" s="212" t="s">
        <v>48</v>
      </c>
      <c r="O82" s="86"/>
      <c r="P82" s="213">
        <f>O82*H82</f>
        <v>0</v>
      </c>
      <c r="Q82" s="213">
        <v>0</v>
      </c>
      <c r="R82" s="213">
        <f>Q82*H82</f>
        <v>0</v>
      </c>
      <c r="S82" s="213">
        <v>0</v>
      </c>
      <c r="T82" s="214">
        <f>S82*H82</f>
        <v>0</v>
      </c>
      <c r="U82" s="40"/>
      <c r="V82" s="40"/>
      <c r="W82" s="40"/>
      <c r="X82" s="40"/>
      <c r="Y82" s="40"/>
      <c r="Z82" s="40"/>
      <c r="AA82" s="40"/>
      <c r="AB82" s="40"/>
      <c r="AC82" s="40"/>
      <c r="AD82" s="40"/>
      <c r="AE82" s="40"/>
      <c r="AR82" s="215" t="s">
        <v>913</v>
      </c>
      <c r="AT82" s="215" t="s">
        <v>130</v>
      </c>
      <c r="AU82" s="215" t="s">
        <v>85</v>
      </c>
      <c r="AY82" s="19" t="s">
        <v>129</v>
      </c>
      <c r="BE82" s="216">
        <f>IF(N82="základní",J82,0)</f>
        <v>0</v>
      </c>
      <c r="BF82" s="216">
        <f>IF(N82="snížená",J82,0)</f>
        <v>0</v>
      </c>
      <c r="BG82" s="216">
        <f>IF(N82="zákl. přenesená",J82,0)</f>
        <v>0</v>
      </c>
      <c r="BH82" s="216">
        <f>IF(N82="sníž. přenesená",J82,0)</f>
        <v>0</v>
      </c>
      <c r="BI82" s="216">
        <f>IF(N82="nulová",J82,0)</f>
        <v>0</v>
      </c>
      <c r="BJ82" s="19" t="s">
        <v>85</v>
      </c>
      <c r="BK82" s="216">
        <f>ROUND(I82*H82,2)</f>
        <v>0</v>
      </c>
      <c r="BL82" s="19" t="s">
        <v>913</v>
      </c>
      <c r="BM82" s="215" t="s">
        <v>914</v>
      </c>
    </row>
    <row r="83" s="2" customFormat="1">
      <c r="A83" s="40"/>
      <c r="B83" s="41"/>
      <c r="C83" s="42"/>
      <c r="D83" s="217" t="s">
        <v>135</v>
      </c>
      <c r="E83" s="42"/>
      <c r="F83" s="218" t="s">
        <v>915</v>
      </c>
      <c r="G83" s="42"/>
      <c r="H83" s="42"/>
      <c r="I83" s="219"/>
      <c r="J83" s="42"/>
      <c r="K83" s="42"/>
      <c r="L83" s="46"/>
      <c r="M83" s="220"/>
      <c r="N83" s="221"/>
      <c r="O83" s="86"/>
      <c r="P83" s="86"/>
      <c r="Q83" s="86"/>
      <c r="R83" s="86"/>
      <c r="S83" s="86"/>
      <c r="T83" s="87"/>
      <c r="U83" s="40"/>
      <c r="V83" s="40"/>
      <c r="W83" s="40"/>
      <c r="X83" s="40"/>
      <c r="Y83" s="40"/>
      <c r="Z83" s="40"/>
      <c r="AA83" s="40"/>
      <c r="AB83" s="40"/>
      <c r="AC83" s="40"/>
      <c r="AD83" s="40"/>
      <c r="AE83" s="40"/>
      <c r="AT83" s="19" t="s">
        <v>135</v>
      </c>
      <c r="AU83" s="19" t="s">
        <v>85</v>
      </c>
    </row>
    <row r="84" s="2" customFormat="1" ht="16.5" customHeight="1">
      <c r="A84" s="40"/>
      <c r="B84" s="41"/>
      <c r="C84" s="204" t="s">
        <v>87</v>
      </c>
      <c r="D84" s="204" t="s">
        <v>130</v>
      </c>
      <c r="E84" s="205" t="s">
        <v>916</v>
      </c>
      <c r="F84" s="206" t="s">
        <v>917</v>
      </c>
      <c r="G84" s="207" t="s">
        <v>237</v>
      </c>
      <c r="H84" s="208">
        <v>1</v>
      </c>
      <c r="I84" s="209"/>
      <c r="J84" s="210">
        <f>ROUND(I84*H84,2)</f>
        <v>0</v>
      </c>
      <c r="K84" s="206" t="s">
        <v>21</v>
      </c>
      <c r="L84" s="46"/>
      <c r="M84" s="211" t="s">
        <v>21</v>
      </c>
      <c r="N84" s="212" t="s">
        <v>48</v>
      </c>
      <c r="O84" s="86"/>
      <c r="P84" s="213">
        <f>O84*H84</f>
        <v>0</v>
      </c>
      <c r="Q84" s="213">
        <v>0</v>
      </c>
      <c r="R84" s="213">
        <f>Q84*H84</f>
        <v>0</v>
      </c>
      <c r="S84" s="213">
        <v>0</v>
      </c>
      <c r="T84" s="214">
        <f>S84*H84</f>
        <v>0</v>
      </c>
      <c r="U84" s="40"/>
      <c r="V84" s="40"/>
      <c r="W84" s="40"/>
      <c r="X84" s="40"/>
      <c r="Y84" s="40"/>
      <c r="Z84" s="40"/>
      <c r="AA84" s="40"/>
      <c r="AB84" s="40"/>
      <c r="AC84" s="40"/>
      <c r="AD84" s="40"/>
      <c r="AE84" s="40"/>
      <c r="AR84" s="215" t="s">
        <v>913</v>
      </c>
      <c r="AT84" s="215" t="s">
        <v>130</v>
      </c>
      <c r="AU84" s="215" t="s">
        <v>85</v>
      </c>
      <c r="AY84" s="19" t="s">
        <v>129</v>
      </c>
      <c r="BE84" s="216">
        <f>IF(N84="základní",J84,0)</f>
        <v>0</v>
      </c>
      <c r="BF84" s="216">
        <f>IF(N84="snížená",J84,0)</f>
        <v>0</v>
      </c>
      <c r="BG84" s="216">
        <f>IF(N84="zákl. přenesená",J84,0)</f>
        <v>0</v>
      </c>
      <c r="BH84" s="216">
        <f>IF(N84="sníž. přenesená",J84,0)</f>
        <v>0</v>
      </c>
      <c r="BI84" s="216">
        <f>IF(N84="nulová",J84,0)</f>
        <v>0</v>
      </c>
      <c r="BJ84" s="19" t="s">
        <v>85</v>
      </c>
      <c r="BK84" s="216">
        <f>ROUND(I84*H84,2)</f>
        <v>0</v>
      </c>
      <c r="BL84" s="19" t="s">
        <v>913</v>
      </c>
      <c r="BM84" s="215" t="s">
        <v>918</v>
      </c>
    </row>
    <row r="85" s="2" customFormat="1">
      <c r="A85" s="40"/>
      <c r="B85" s="41"/>
      <c r="C85" s="42"/>
      <c r="D85" s="217" t="s">
        <v>135</v>
      </c>
      <c r="E85" s="42"/>
      <c r="F85" s="218" t="s">
        <v>919</v>
      </c>
      <c r="G85" s="42"/>
      <c r="H85" s="42"/>
      <c r="I85" s="219"/>
      <c r="J85" s="42"/>
      <c r="K85" s="42"/>
      <c r="L85" s="46"/>
      <c r="M85" s="220"/>
      <c r="N85" s="221"/>
      <c r="O85" s="86"/>
      <c r="P85" s="86"/>
      <c r="Q85" s="86"/>
      <c r="R85" s="86"/>
      <c r="S85" s="86"/>
      <c r="T85" s="87"/>
      <c r="U85" s="40"/>
      <c r="V85" s="40"/>
      <c r="W85" s="40"/>
      <c r="X85" s="40"/>
      <c r="Y85" s="40"/>
      <c r="Z85" s="40"/>
      <c r="AA85" s="40"/>
      <c r="AB85" s="40"/>
      <c r="AC85" s="40"/>
      <c r="AD85" s="40"/>
      <c r="AE85" s="40"/>
      <c r="AT85" s="19" t="s">
        <v>135</v>
      </c>
      <c r="AU85" s="19" t="s">
        <v>85</v>
      </c>
    </row>
    <row r="86" s="2" customFormat="1">
      <c r="A86" s="40"/>
      <c r="B86" s="41"/>
      <c r="C86" s="42"/>
      <c r="D86" s="217" t="s">
        <v>137</v>
      </c>
      <c r="E86" s="42"/>
      <c r="F86" s="222" t="s">
        <v>920</v>
      </c>
      <c r="G86" s="42"/>
      <c r="H86" s="42"/>
      <c r="I86" s="219"/>
      <c r="J86" s="42"/>
      <c r="K86" s="42"/>
      <c r="L86" s="46"/>
      <c r="M86" s="220"/>
      <c r="N86" s="221"/>
      <c r="O86" s="86"/>
      <c r="P86" s="86"/>
      <c r="Q86" s="86"/>
      <c r="R86" s="86"/>
      <c r="S86" s="86"/>
      <c r="T86" s="87"/>
      <c r="U86" s="40"/>
      <c r="V86" s="40"/>
      <c r="W86" s="40"/>
      <c r="X86" s="40"/>
      <c r="Y86" s="40"/>
      <c r="Z86" s="40"/>
      <c r="AA86" s="40"/>
      <c r="AB86" s="40"/>
      <c r="AC86" s="40"/>
      <c r="AD86" s="40"/>
      <c r="AE86" s="40"/>
      <c r="AT86" s="19" t="s">
        <v>137</v>
      </c>
      <c r="AU86" s="19" t="s">
        <v>85</v>
      </c>
    </row>
    <row r="87" s="2" customFormat="1">
      <c r="A87" s="40"/>
      <c r="B87" s="41"/>
      <c r="C87" s="204" t="s">
        <v>128</v>
      </c>
      <c r="D87" s="204" t="s">
        <v>130</v>
      </c>
      <c r="E87" s="205" t="s">
        <v>921</v>
      </c>
      <c r="F87" s="206" t="s">
        <v>922</v>
      </c>
      <c r="G87" s="207" t="s">
        <v>237</v>
      </c>
      <c r="H87" s="208">
        <v>1</v>
      </c>
      <c r="I87" s="209"/>
      <c r="J87" s="210">
        <f>ROUND(I87*H87,2)</f>
        <v>0</v>
      </c>
      <c r="K87" s="206" t="s">
        <v>21</v>
      </c>
      <c r="L87" s="46"/>
      <c r="M87" s="211" t="s">
        <v>21</v>
      </c>
      <c r="N87" s="212" t="s">
        <v>48</v>
      </c>
      <c r="O87" s="86"/>
      <c r="P87" s="213">
        <f>O87*H87</f>
        <v>0</v>
      </c>
      <c r="Q87" s="213">
        <v>0</v>
      </c>
      <c r="R87" s="213">
        <f>Q87*H87</f>
        <v>0</v>
      </c>
      <c r="S87" s="213">
        <v>0</v>
      </c>
      <c r="T87" s="214">
        <f>S87*H87</f>
        <v>0</v>
      </c>
      <c r="U87" s="40"/>
      <c r="V87" s="40"/>
      <c r="W87" s="40"/>
      <c r="X87" s="40"/>
      <c r="Y87" s="40"/>
      <c r="Z87" s="40"/>
      <c r="AA87" s="40"/>
      <c r="AB87" s="40"/>
      <c r="AC87" s="40"/>
      <c r="AD87" s="40"/>
      <c r="AE87" s="40"/>
      <c r="AR87" s="215" t="s">
        <v>913</v>
      </c>
      <c r="AT87" s="215" t="s">
        <v>130</v>
      </c>
      <c r="AU87" s="215" t="s">
        <v>85</v>
      </c>
      <c r="AY87" s="19" t="s">
        <v>129</v>
      </c>
      <c r="BE87" s="216">
        <f>IF(N87="základní",J87,0)</f>
        <v>0</v>
      </c>
      <c r="BF87" s="216">
        <f>IF(N87="snížená",J87,0)</f>
        <v>0</v>
      </c>
      <c r="BG87" s="216">
        <f>IF(N87="zákl. přenesená",J87,0)</f>
        <v>0</v>
      </c>
      <c r="BH87" s="216">
        <f>IF(N87="sníž. přenesená",J87,0)</f>
        <v>0</v>
      </c>
      <c r="BI87" s="216">
        <f>IF(N87="nulová",J87,0)</f>
        <v>0</v>
      </c>
      <c r="BJ87" s="19" t="s">
        <v>85</v>
      </c>
      <c r="BK87" s="216">
        <f>ROUND(I87*H87,2)</f>
        <v>0</v>
      </c>
      <c r="BL87" s="19" t="s">
        <v>913</v>
      </c>
      <c r="BM87" s="215" t="s">
        <v>923</v>
      </c>
    </row>
    <row r="88" s="2" customFormat="1">
      <c r="A88" s="40"/>
      <c r="B88" s="41"/>
      <c r="C88" s="42"/>
      <c r="D88" s="217" t="s">
        <v>135</v>
      </c>
      <c r="E88" s="42"/>
      <c r="F88" s="218" t="s">
        <v>924</v>
      </c>
      <c r="G88" s="42"/>
      <c r="H88" s="42"/>
      <c r="I88" s="219"/>
      <c r="J88" s="42"/>
      <c r="K88" s="42"/>
      <c r="L88" s="46"/>
      <c r="M88" s="220"/>
      <c r="N88" s="221"/>
      <c r="O88" s="86"/>
      <c r="P88" s="86"/>
      <c r="Q88" s="86"/>
      <c r="R88" s="86"/>
      <c r="S88" s="86"/>
      <c r="T88" s="87"/>
      <c r="U88" s="40"/>
      <c r="V88" s="40"/>
      <c r="W88" s="40"/>
      <c r="X88" s="40"/>
      <c r="Y88" s="40"/>
      <c r="Z88" s="40"/>
      <c r="AA88" s="40"/>
      <c r="AB88" s="40"/>
      <c r="AC88" s="40"/>
      <c r="AD88" s="40"/>
      <c r="AE88" s="40"/>
      <c r="AT88" s="19" t="s">
        <v>135</v>
      </c>
      <c r="AU88" s="19" t="s">
        <v>85</v>
      </c>
    </row>
    <row r="89" s="2" customFormat="1" ht="16.5" customHeight="1">
      <c r="A89" s="40"/>
      <c r="B89" s="41"/>
      <c r="C89" s="204" t="s">
        <v>149</v>
      </c>
      <c r="D89" s="204" t="s">
        <v>130</v>
      </c>
      <c r="E89" s="205" t="s">
        <v>925</v>
      </c>
      <c r="F89" s="206" t="s">
        <v>926</v>
      </c>
      <c r="G89" s="207" t="s">
        <v>237</v>
      </c>
      <c r="H89" s="208">
        <v>1</v>
      </c>
      <c r="I89" s="209"/>
      <c r="J89" s="210">
        <f>ROUND(I89*H89,2)</f>
        <v>0</v>
      </c>
      <c r="K89" s="206" t="s">
        <v>21</v>
      </c>
      <c r="L89" s="46"/>
      <c r="M89" s="211" t="s">
        <v>21</v>
      </c>
      <c r="N89" s="212" t="s">
        <v>48</v>
      </c>
      <c r="O89" s="86"/>
      <c r="P89" s="213">
        <f>O89*H89</f>
        <v>0</v>
      </c>
      <c r="Q89" s="213">
        <v>0</v>
      </c>
      <c r="R89" s="213">
        <f>Q89*H89</f>
        <v>0</v>
      </c>
      <c r="S89" s="213">
        <v>0</v>
      </c>
      <c r="T89" s="214">
        <f>S89*H89</f>
        <v>0</v>
      </c>
      <c r="U89" s="40"/>
      <c r="V89" s="40"/>
      <c r="W89" s="40"/>
      <c r="X89" s="40"/>
      <c r="Y89" s="40"/>
      <c r="Z89" s="40"/>
      <c r="AA89" s="40"/>
      <c r="AB89" s="40"/>
      <c r="AC89" s="40"/>
      <c r="AD89" s="40"/>
      <c r="AE89" s="40"/>
      <c r="AR89" s="215" t="s">
        <v>913</v>
      </c>
      <c r="AT89" s="215" t="s">
        <v>130</v>
      </c>
      <c r="AU89" s="215" t="s">
        <v>85</v>
      </c>
      <c r="AY89" s="19" t="s">
        <v>129</v>
      </c>
      <c r="BE89" s="216">
        <f>IF(N89="základní",J89,0)</f>
        <v>0</v>
      </c>
      <c r="BF89" s="216">
        <f>IF(N89="snížená",J89,0)</f>
        <v>0</v>
      </c>
      <c r="BG89" s="216">
        <f>IF(N89="zákl. přenesená",J89,0)</f>
        <v>0</v>
      </c>
      <c r="BH89" s="216">
        <f>IF(N89="sníž. přenesená",J89,0)</f>
        <v>0</v>
      </c>
      <c r="BI89" s="216">
        <f>IF(N89="nulová",J89,0)</f>
        <v>0</v>
      </c>
      <c r="BJ89" s="19" t="s">
        <v>85</v>
      </c>
      <c r="BK89" s="216">
        <f>ROUND(I89*H89,2)</f>
        <v>0</v>
      </c>
      <c r="BL89" s="19" t="s">
        <v>913</v>
      </c>
      <c r="BM89" s="215" t="s">
        <v>927</v>
      </c>
    </row>
    <row r="90" s="2" customFormat="1" ht="16.5" customHeight="1">
      <c r="A90" s="40"/>
      <c r="B90" s="41"/>
      <c r="C90" s="204" t="s">
        <v>156</v>
      </c>
      <c r="D90" s="204" t="s">
        <v>130</v>
      </c>
      <c r="E90" s="205" t="s">
        <v>928</v>
      </c>
      <c r="F90" s="206" t="s">
        <v>929</v>
      </c>
      <c r="G90" s="207" t="s">
        <v>237</v>
      </c>
      <c r="H90" s="208">
        <v>1</v>
      </c>
      <c r="I90" s="209"/>
      <c r="J90" s="210">
        <f>ROUND(I90*H90,2)</f>
        <v>0</v>
      </c>
      <c r="K90" s="206" t="s">
        <v>21</v>
      </c>
      <c r="L90" s="46"/>
      <c r="M90" s="211" t="s">
        <v>21</v>
      </c>
      <c r="N90" s="212" t="s">
        <v>48</v>
      </c>
      <c r="O90" s="86"/>
      <c r="P90" s="213">
        <f>O90*H90</f>
        <v>0</v>
      </c>
      <c r="Q90" s="213">
        <v>0</v>
      </c>
      <c r="R90" s="213">
        <f>Q90*H90</f>
        <v>0</v>
      </c>
      <c r="S90" s="213">
        <v>0</v>
      </c>
      <c r="T90" s="214">
        <f>S90*H90</f>
        <v>0</v>
      </c>
      <c r="U90" s="40"/>
      <c r="V90" s="40"/>
      <c r="W90" s="40"/>
      <c r="X90" s="40"/>
      <c r="Y90" s="40"/>
      <c r="Z90" s="40"/>
      <c r="AA90" s="40"/>
      <c r="AB90" s="40"/>
      <c r="AC90" s="40"/>
      <c r="AD90" s="40"/>
      <c r="AE90" s="40"/>
      <c r="AR90" s="215" t="s">
        <v>913</v>
      </c>
      <c r="AT90" s="215" t="s">
        <v>130</v>
      </c>
      <c r="AU90" s="215" t="s">
        <v>85</v>
      </c>
      <c r="AY90" s="19" t="s">
        <v>129</v>
      </c>
      <c r="BE90" s="216">
        <f>IF(N90="základní",J90,0)</f>
        <v>0</v>
      </c>
      <c r="BF90" s="216">
        <f>IF(N90="snížená",J90,0)</f>
        <v>0</v>
      </c>
      <c r="BG90" s="216">
        <f>IF(N90="zákl. přenesená",J90,0)</f>
        <v>0</v>
      </c>
      <c r="BH90" s="216">
        <f>IF(N90="sníž. přenesená",J90,0)</f>
        <v>0</v>
      </c>
      <c r="BI90" s="216">
        <f>IF(N90="nulová",J90,0)</f>
        <v>0</v>
      </c>
      <c r="BJ90" s="19" t="s">
        <v>85</v>
      </c>
      <c r="BK90" s="216">
        <f>ROUND(I90*H90,2)</f>
        <v>0</v>
      </c>
      <c r="BL90" s="19" t="s">
        <v>913</v>
      </c>
      <c r="BM90" s="215" t="s">
        <v>930</v>
      </c>
    </row>
    <row r="91" s="2" customFormat="1">
      <c r="A91" s="40"/>
      <c r="B91" s="41"/>
      <c r="C91" s="42"/>
      <c r="D91" s="217" t="s">
        <v>135</v>
      </c>
      <c r="E91" s="42"/>
      <c r="F91" s="218" t="s">
        <v>929</v>
      </c>
      <c r="G91" s="42"/>
      <c r="H91" s="42"/>
      <c r="I91" s="219"/>
      <c r="J91" s="42"/>
      <c r="K91" s="42"/>
      <c r="L91" s="46"/>
      <c r="M91" s="225"/>
      <c r="N91" s="226"/>
      <c r="O91" s="227"/>
      <c r="P91" s="227"/>
      <c r="Q91" s="227"/>
      <c r="R91" s="227"/>
      <c r="S91" s="227"/>
      <c r="T91" s="228"/>
      <c r="U91" s="40"/>
      <c r="V91" s="40"/>
      <c r="W91" s="40"/>
      <c r="X91" s="40"/>
      <c r="Y91" s="40"/>
      <c r="Z91" s="40"/>
      <c r="AA91" s="40"/>
      <c r="AB91" s="40"/>
      <c r="AC91" s="40"/>
      <c r="AD91" s="40"/>
      <c r="AE91" s="40"/>
      <c r="AT91" s="19" t="s">
        <v>135</v>
      </c>
      <c r="AU91" s="19" t="s">
        <v>85</v>
      </c>
    </row>
    <row r="92" s="2" customFormat="1" ht="6.96" customHeight="1">
      <c r="A92" s="40"/>
      <c r="B92" s="61"/>
      <c r="C92" s="62"/>
      <c r="D92" s="62"/>
      <c r="E92" s="62"/>
      <c r="F92" s="62"/>
      <c r="G92" s="62"/>
      <c r="H92" s="62"/>
      <c r="I92" s="62"/>
      <c r="J92" s="62"/>
      <c r="K92" s="62"/>
      <c r="L92" s="46"/>
      <c r="M92" s="40"/>
      <c r="O92" s="40"/>
      <c r="P92" s="40"/>
      <c r="Q92" s="40"/>
      <c r="R92" s="40"/>
      <c r="S92" s="40"/>
      <c r="T92" s="40"/>
      <c r="U92" s="40"/>
      <c r="V92" s="40"/>
      <c r="W92" s="40"/>
      <c r="X92" s="40"/>
      <c r="Y92" s="40"/>
      <c r="Z92" s="40"/>
      <c r="AA92" s="40"/>
      <c r="AB92" s="40"/>
      <c r="AC92" s="40"/>
      <c r="AD92" s="40"/>
      <c r="AE92" s="40"/>
    </row>
  </sheetData>
  <sheetProtection sheet="1" autoFilter="0" formatColumns="0" formatRows="0" objects="1" scenarios="1" spinCount="100000" saltValue="H+iCGOyefSTdtFNb985opsPlSUOvlO47HRs5gZO0DYo9Dn94TNHyzaThBQxyXFQ9fHD7sXwP4lspazbfpHzTxQ==" hashValue="Iy1ZhsAZbK8n/IcIv2J8UJtAlgc3llt5SPQtQ5IWkEgZAnq9mStLPiN5oEWBzVlaggxlVh45Hice2Utnmyvrfg==" algorithmName="SHA-512" password="CC35"/>
  <autoFilter ref="C79:K91"/>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0"/>
      <c r="C3" s="131"/>
      <c r="D3" s="131"/>
      <c r="E3" s="131"/>
      <c r="F3" s="131"/>
      <c r="G3" s="131"/>
      <c r="H3" s="22"/>
    </row>
    <row r="4" s="1" customFormat="1" ht="24.96" customHeight="1">
      <c r="B4" s="22"/>
      <c r="C4" s="132" t="s">
        <v>931</v>
      </c>
      <c r="H4" s="22"/>
    </row>
    <row r="5" s="1" customFormat="1" ht="12" customHeight="1">
      <c r="B5" s="22"/>
      <c r="C5" s="287" t="s">
        <v>13</v>
      </c>
      <c r="D5" s="142" t="s">
        <v>14</v>
      </c>
      <c r="E5" s="1"/>
      <c r="F5" s="1"/>
      <c r="H5" s="22"/>
    </row>
    <row r="6" s="1" customFormat="1" ht="36.96" customHeight="1">
      <c r="B6" s="22"/>
      <c r="C6" s="288" t="s">
        <v>16</v>
      </c>
      <c r="D6" s="289" t="s">
        <v>17</v>
      </c>
      <c r="E6" s="1"/>
      <c r="F6" s="1"/>
      <c r="H6" s="22"/>
    </row>
    <row r="7" s="1" customFormat="1" ht="16.5" customHeight="1">
      <c r="B7" s="22"/>
      <c r="C7" s="134" t="s">
        <v>24</v>
      </c>
      <c r="D7" s="139" t="str">
        <f>'Rekapitulace stavby'!AN8</f>
        <v>9. 2. 2021</v>
      </c>
      <c r="H7" s="22"/>
    </row>
    <row r="8" s="2" customFormat="1" ht="10.8" customHeight="1">
      <c r="A8" s="40"/>
      <c r="B8" s="46"/>
      <c r="C8" s="40"/>
      <c r="D8" s="40"/>
      <c r="E8" s="40"/>
      <c r="F8" s="40"/>
      <c r="G8" s="40"/>
      <c r="H8" s="46"/>
    </row>
    <row r="9" s="11" customFormat="1" ht="29.28" customHeight="1">
      <c r="A9" s="179"/>
      <c r="B9" s="290"/>
      <c r="C9" s="291" t="s">
        <v>58</v>
      </c>
      <c r="D9" s="292" t="s">
        <v>59</v>
      </c>
      <c r="E9" s="292" t="s">
        <v>115</v>
      </c>
      <c r="F9" s="293" t="s">
        <v>932</v>
      </c>
      <c r="G9" s="179"/>
      <c r="H9" s="290"/>
    </row>
    <row r="10" s="2" customFormat="1" ht="26.4" customHeight="1">
      <c r="A10" s="40"/>
      <c r="B10" s="46"/>
      <c r="C10" s="294" t="s">
        <v>933</v>
      </c>
      <c r="D10" s="294" t="s">
        <v>92</v>
      </c>
      <c r="E10" s="40"/>
      <c r="F10" s="40"/>
      <c r="G10" s="40"/>
      <c r="H10" s="46"/>
    </row>
    <row r="11" s="2" customFormat="1" ht="16.8" customHeight="1">
      <c r="A11" s="40"/>
      <c r="B11" s="46"/>
      <c r="C11" s="295" t="s">
        <v>364</v>
      </c>
      <c r="D11" s="296" t="s">
        <v>365</v>
      </c>
      <c r="E11" s="297" t="s">
        <v>204</v>
      </c>
      <c r="F11" s="298">
        <v>20.73</v>
      </c>
      <c r="G11" s="40"/>
      <c r="H11" s="46"/>
    </row>
    <row r="12" s="2" customFormat="1" ht="16.8" customHeight="1">
      <c r="A12" s="40"/>
      <c r="B12" s="46"/>
      <c r="C12" s="299" t="s">
        <v>21</v>
      </c>
      <c r="D12" s="299" t="s">
        <v>418</v>
      </c>
      <c r="E12" s="19" t="s">
        <v>21</v>
      </c>
      <c r="F12" s="300">
        <v>0</v>
      </c>
      <c r="G12" s="40"/>
      <c r="H12" s="46"/>
    </row>
    <row r="13" s="2" customFormat="1" ht="16.8" customHeight="1">
      <c r="A13" s="40"/>
      <c r="B13" s="46"/>
      <c r="C13" s="299" t="s">
        <v>21</v>
      </c>
      <c r="D13" s="299" t="s">
        <v>438</v>
      </c>
      <c r="E13" s="19" t="s">
        <v>21</v>
      </c>
      <c r="F13" s="300">
        <v>0</v>
      </c>
      <c r="G13" s="40"/>
      <c r="H13" s="46"/>
    </row>
    <row r="14" s="2" customFormat="1" ht="16.8" customHeight="1">
      <c r="A14" s="40"/>
      <c r="B14" s="46"/>
      <c r="C14" s="299" t="s">
        <v>21</v>
      </c>
      <c r="D14" s="299" t="s">
        <v>439</v>
      </c>
      <c r="E14" s="19" t="s">
        <v>21</v>
      </c>
      <c r="F14" s="300">
        <v>6.4800000000000004</v>
      </c>
      <c r="G14" s="40"/>
      <c r="H14" s="46"/>
    </row>
    <row r="15" s="2" customFormat="1" ht="16.8" customHeight="1">
      <c r="A15" s="40"/>
      <c r="B15" s="46"/>
      <c r="C15" s="299" t="s">
        <v>21</v>
      </c>
      <c r="D15" s="299" t="s">
        <v>440</v>
      </c>
      <c r="E15" s="19" t="s">
        <v>21</v>
      </c>
      <c r="F15" s="300">
        <v>0</v>
      </c>
      <c r="G15" s="40"/>
      <c r="H15" s="46"/>
    </row>
    <row r="16" s="2" customFormat="1" ht="16.8" customHeight="1">
      <c r="A16" s="40"/>
      <c r="B16" s="46"/>
      <c r="C16" s="299" t="s">
        <v>21</v>
      </c>
      <c r="D16" s="299" t="s">
        <v>441</v>
      </c>
      <c r="E16" s="19" t="s">
        <v>21</v>
      </c>
      <c r="F16" s="300">
        <v>10.560000000000001</v>
      </c>
      <c r="G16" s="40"/>
      <c r="H16" s="46"/>
    </row>
    <row r="17" s="2" customFormat="1" ht="16.8" customHeight="1">
      <c r="A17" s="40"/>
      <c r="B17" s="46"/>
      <c r="C17" s="299" t="s">
        <v>21</v>
      </c>
      <c r="D17" s="299" t="s">
        <v>442</v>
      </c>
      <c r="E17" s="19" t="s">
        <v>21</v>
      </c>
      <c r="F17" s="300">
        <v>0</v>
      </c>
      <c r="G17" s="40"/>
      <c r="H17" s="46"/>
    </row>
    <row r="18" s="2" customFormat="1" ht="16.8" customHeight="1">
      <c r="A18" s="40"/>
      <c r="B18" s="46"/>
      <c r="C18" s="299" t="s">
        <v>21</v>
      </c>
      <c r="D18" s="299" t="s">
        <v>443</v>
      </c>
      <c r="E18" s="19" t="s">
        <v>21</v>
      </c>
      <c r="F18" s="300">
        <v>1.1000000000000001</v>
      </c>
      <c r="G18" s="40"/>
      <c r="H18" s="46"/>
    </row>
    <row r="19" s="2" customFormat="1" ht="16.8" customHeight="1">
      <c r="A19" s="40"/>
      <c r="B19" s="46"/>
      <c r="C19" s="299" t="s">
        <v>21</v>
      </c>
      <c r="D19" s="299" t="s">
        <v>444</v>
      </c>
      <c r="E19" s="19" t="s">
        <v>21</v>
      </c>
      <c r="F19" s="300">
        <v>0</v>
      </c>
      <c r="G19" s="40"/>
      <c r="H19" s="46"/>
    </row>
    <row r="20" s="2" customFormat="1" ht="16.8" customHeight="1">
      <c r="A20" s="40"/>
      <c r="B20" s="46"/>
      <c r="C20" s="299" t="s">
        <v>21</v>
      </c>
      <c r="D20" s="299" t="s">
        <v>445</v>
      </c>
      <c r="E20" s="19" t="s">
        <v>21</v>
      </c>
      <c r="F20" s="300">
        <v>1.1499999999999999</v>
      </c>
      <c r="G20" s="40"/>
      <c r="H20" s="46"/>
    </row>
    <row r="21" s="2" customFormat="1" ht="16.8" customHeight="1">
      <c r="A21" s="40"/>
      <c r="B21" s="46"/>
      <c r="C21" s="299" t="s">
        <v>21</v>
      </c>
      <c r="D21" s="299" t="s">
        <v>446</v>
      </c>
      <c r="E21" s="19" t="s">
        <v>21</v>
      </c>
      <c r="F21" s="300">
        <v>0</v>
      </c>
      <c r="G21" s="40"/>
      <c r="H21" s="46"/>
    </row>
    <row r="22" s="2" customFormat="1" ht="16.8" customHeight="1">
      <c r="A22" s="40"/>
      <c r="B22" s="46"/>
      <c r="C22" s="299" t="s">
        <v>21</v>
      </c>
      <c r="D22" s="299" t="s">
        <v>447</v>
      </c>
      <c r="E22" s="19" t="s">
        <v>21</v>
      </c>
      <c r="F22" s="300">
        <v>1.44</v>
      </c>
      <c r="G22" s="40"/>
      <c r="H22" s="46"/>
    </row>
    <row r="23" s="2" customFormat="1" ht="16.8" customHeight="1">
      <c r="A23" s="40"/>
      <c r="B23" s="46"/>
      <c r="C23" s="299" t="s">
        <v>364</v>
      </c>
      <c r="D23" s="299" t="s">
        <v>424</v>
      </c>
      <c r="E23" s="19" t="s">
        <v>21</v>
      </c>
      <c r="F23" s="300">
        <v>20.73</v>
      </c>
      <c r="G23" s="40"/>
      <c r="H23" s="46"/>
    </row>
    <row r="24" s="2" customFormat="1" ht="16.8" customHeight="1">
      <c r="A24" s="40"/>
      <c r="B24" s="46"/>
      <c r="C24" s="301" t="s">
        <v>934</v>
      </c>
      <c r="D24" s="40"/>
      <c r="E24" s="40"/>
      <c r="F24" s="40"/>
      <c r="G24" s="40"/>
      <c r="H24" s="46"/>
    </row>
    <row r="25" s="2" customFormat="1" ht="16.8" customHeight="1">
      <c r="A25" s="40"/>
      <c r="B25" s="46"/>
      <c r="C25" s="299" t="s">
        <v>432</v>
      </c>
      <c r="D25" s="299" t="s">
        <v>433</v>
      </c>
      <c r="E25" s="19" t="s">
        <v>204</v>
      </c>
      <c r="F25" s="300">
        <v>20.73</v>
      </c>
      <c r="G25" s="40"/>
      <c r="H25" s="46"/>
    </row>
    <row r="26" s="2" customFormat="1" ht="16.8" customHeight="1">
      <c r="A26" s="40"/>
      <c r="B26" s="46"/>
      <c r="C26" s="299" t="s">
        <v>453</v>
      </c>
      <c r="D26" s="299" t="s">
        <v>454</v>
      </c>
      <c r="E26" s="19" t="s">
        <v>204</v>
      </c>
      <c r="F26" s="300">
        <v>20.73</v>
      </c>
      <c r="G26" s="40"/>
      <c r="H26" s="46"/>
    </row>
    <row r="27" s="2" customFormat="1" ht="16.8" customHeight="1">
      <c r="A27" s="40"/>
      <c r="B27" s="46"/>
      <c r="C27" s="295" t="s">
        <v>367</v>
      </c>
      <c r="D27" s="296" t="s">
        <v>368</v>
      </c>
      <c r="E27" s="297" t="s">
        <v>204</v>
      </c>
      <c r="F27" s="298">
        <v>0.38400000000000001</v>
      </c>
      <c r="G27" s="40"/>
      <c r="H27" s="46"/>
    </row>
    <row r="28" s="2" customFormat="1" ht="16.8" customHeight="1">
      <c r="A28" s="40"/>
      <c r="B28" s="46"/>
      <c r="C28" s="299" t="s">
        <v>21</v>
      </c>
      <c r="D28" s="299" t="s">
        <v>418</v>
      </c>
      <c r="E28" s="19" t="s">
        <v>21</v>
      </c>
      <c r="F28" s="300">
        <v>0</v>
      </c>
      <c r="G28" s="40"/>
      <c r="H28" s="46"/>
    </row>
    <row r="29" s="2" customFormat="1" ht="16.8" customHeight="1">
      <c r="A29" s="40"/>
      <c r="B29" s="46"/>
      <c r="C29" s="299" t="s">
        <v>21</v>
      </c>
      <c r="D29" s="299" t="s">
        <v>438</v>
      </c>
      <c r="E29" s="19" t="s">
        <v>21</v>
      </c>
      <c r="F29" s="300">
        <v>0</v>
      </c>
      <c r="G29" s="40"/>
      <c r="H29" s="46"/>
    </row>
    <row r="30" s="2" customFormat="1" ht="16.8" customHeight="1">
      <c r="A30" s="40"/>
      <c r="B30" s="46"/>
      <c r="C30" s="299" t="s">
        <v>367</v>
      </c>
      <c r="D30" s="299" t="s">
        <v>452</v>
      </c>
      <c r="E30" s="19" t="s">
        <v>21</v>
      </c>
      <c r="F30" s="300">
        <v>0.38400000000000001</v>
      </c>
      <c r="G30" s="40"/>
      <c r="H30" s="46"/>
    </row>
    <row r="31" s="2" customFormat="1" ht="16.8" customHeight="1">
      <c r="A31" s="40"/>
      <c r="B31" s="46"/>
      <c r="C31" s="301" t="s">
        <v>934</v>
      </c>
      <c r="D31" s="40"/>
      <c r="E31" s="40"/>
      <c r="F31" s="40"/>
      <c r="G31" s="40"/>
      <c r="H31" s="46"/>
    </row>
    <row r="32" s="2" customFormat="1" ht="16.8" customHeight="1">
      <c r="A32" s="40"/>
      <c r="B32" s="46"/>
      <c r="C32" s="299" t="s">
        <v>448</v>
      </c>
      <c r="D32" s="299" t="s">
        <v>449</v>
      </c>
      <c r="E32" s="19" t="s">
        <v>204</v>
      </c>
      <c r="F32" s="300">
        <v>0.38400000000000001</v>
      </c>
      <c r="G32" s="40"/>
      <c r="H32" s="46"/>
    </row>
    <row r="33" s="2" customFormat="1" ht="16.8" customHeight="1">
      <c r="A33" s="40"/>
      <c r="B33" s="46"/>
      <c r="C33" s="299" t="s">
        <v>457</v>
      </c>
      <c r="D33" s="299" t="s">
        <v>458</v>
      </c>
      <c r="E33" s="19" t="s">
        <v>204</v>
      </c>
      <c r="F33" s="300">
        <v>0.38400000000000001</v>
      </c>
      <c r="G33" s="40"/>
      <c r="H33" s="46"/>
    </row>
    <row r="34" s="2" customFormat="1" ht="16.8" customHeight="1">
      <c r="A34" s="40"/>
      <c r="B34" s="46"/>
      <c r="C34" s="295" t="s">
        <v>303</v>
      </c>
      <c r="D34" s="296" t="s">
        <v>304</v>
      </c>
      <c r="E34" s="297" t="s">
        <v>305</v>
      </c>
      <c r="F34" s="298">
        <v>11.162000000000001</v>
      </c>
      <c r="G34" s="40"/>
      <c r="H34" s="46"/>
    </row>
    <row r="35" s="2" customFormat="1" ht="16.8" customHeight="1">
      <c r="A35" s="40"/>
      <c r="B35" s="46"/>
      <c r="C35" s="299" t="s">
        <v>21</v>
      </c>
      <c r="D35" s="299" t="s">
        <v>418</v>
      </c>
      <c r="E35" s="19" t="s">
        <v>21</v>
      </c>
      <c r="F35" s="300">
        <v>0</v>
      </c>
      <c r="G35" s="40"/>
      <c r="H35" s="46"/>
    </row>
    <row r="36" s="2" customFormat="1" ht="16.8" customHeight="1">
      <c r="A36" s="40"/>
      <c r="B36" s="46"/>
      <c r="C36" s="299" t="s">
        <v>21</v>
      </c>
      <c r="D36" s="299" t="s">
        <v>527</v>
      </c>
      <c r="E36" s="19" t="s">
        <v>21</v>
      </c>
      <c r="F36" s="300">
        <v>0.79800000000000004</v>
      </c>
      <c r="G36" s="40"/>
      <c r="H36" s="46"/>
    </row>
    <row r="37" s="2" customFormat="1" ht="16.8" customHeight="1">
      <c r="A37" s="40"/>
      <c r="B37" s="46"/>
      <c r="C37" s="299" t="s">
        <v>21</v>
      </c>
      <c r="D37" s="299" t="s">
        <v>528</v>
      </c>
      <c r="E37" s="19" t="s">
        <v>21</v>
      </c>
      <c r="F37" s="300">
        <v>3.8100000000000001</v>
      </c>
      <c r="G37" s="40"/>
      <c r="H37" s="46"/>
    </row>
    <row r="38" s="2" customFormat="1" ht="16.8" customHeight="1">
      <c r="A38" s="40"/>
      <c r="B38" s="46"/>
      <c r="C38" s="299" t="s">
        <v>21</v>
      </c>
      <c r="D38" s="299" t="s">
        <v>529</v>
      </c>
      <c r="E38" s="19" t="s">
        <v>21</v>
      </c>
      <c r="F38" s="300">
        <v>3.8100000000000001</v>
      </c>
      <c r="G38" s="40"/>
      <c r="H38" s="46"/>
    </row>
    <row r="39" s="2" customFormat="1" ht="16.8" customHeight="1">
      <c r="A39" s="40"/>
      <c r="B39" s="46"/>
      <c r="C39" s="299" t="s">
        <v>21</v>
      </c>
      <c r="D39" s="299" t="s">
        <v>530</v>
      </c>
      <c r="E39" s="19" t="s">
        <v>21</v>
      </c>
      <c r="F39" s="300">
        <v>0.32000000000000001</v>
      </c>
      <c r="G39" s="40"/>
      <c r="H39" s="46"/>
    </row>
    <row r="40" s="2" customFormat="1" ht="16.8" customHeight="1">
      <c r="A40" s="40"/>
      <c r="B40" s="46"/>
      <c r="C40" s="299" t="s">
        <v>21</v>
      </c>
      <c r="D40" s="299" t="s">
        <v>419</v>
      </c>
      <c r="E40" s="19" t="s">
        <v>21</v>
      </c>
      <c r="F40" s="300">
        <v>1.448</v>
      </c>
      <c r="G40" s="40"/>
      <c r="H40" s="46"/>
    </row>
    <row r="41" s="2" customFormat="1" ht="16.8" customHeight="1">
      <c r="A41" s="40"/>
      <c r="B41" s="46"/>
      <c r="C41" s="299" t="s">
        <v>21</v>
      </c>
      <c r="D41" s="299" t="s">
        <v>531</v>
      </c>
      <c r="E41" s="19" t="s">
        <v>21</v>
      </c>
      <c r="F41" s="300">
        <v>0.75600000000000001</v>
      </c>
      <c r="G41" s="40"/>
      <c r="H41" s="46"/>
    </row>
    <row r="42" s="2" customFormat="1" ht="16.8" customHeight="1">
      <c r="A42" s="40"/>
      <c r="B42" s="46"/>
      <c r="C42" s="299" t="s">
        <v>21</v>
      </c>
      <c r="D42" s="299" t="s">
        <v>532</v>
      </c>
      <c r="E42" s="19" t="s">
        <v>21</v>
      </c>
      <c r="F42" s="300">
        <v>0</v>
      </c>
      <c r="G42" s="40"/>
      <c r="H42" s="46"/>
    </row>
    <row r="43" s="2" customFormat="1" ht="16.8" customHeight="1">
      <c r="A43" s="40"/>
      <c r="B43" s="46"/>
      <c r="C43" s="299" t="s">
        <v>21</v>
      </c>
      <c r="D43" s="299" t="s">
        <v>533</v>
      </c>
      <c r="E43" s="19" t="s">
        <v>21</v>
      </c>
      <c r="F43" s="300">
        <v>0.22</v>
      </c>
      <c r="G43" s="40"/>
      <c r="H43" s="46"/>
    </row>
    <row r="44" s="2" customFormat="1" ht="16.8" customHeight="1">
      <c r="A44" s="40"/>
      <c r="B44" s="46"/>
      <c r="C44" s="299" t="s">
        <v>303</v>
      </c>
      <c r="D44" s="299" t="s">
        <v>424</v>
      </c>
      <c r="E44" s="19" t="s">
        <v>21</v>
      </c>
      <c r="F44" s="300">
        <v>11.162000000000001</v>
      </c>
      <c r="G44" s="40"/>
      <c r="H44" s="46"/>
    </row>
    <row r="45" s="2" customFormat="1" ht="16.8" customHeight="1">
      <c r="A45" s="40"/>
      <c r="B45" s="46"/>
      <c r="C45" s="301" t="s">
        <v>934</v>
      </c>
      <c r="D45" s="40"/>
      <c r="E45" s="40"/>
      <c r="F45" s="40"/>
      <c r="G45" s="40"/>
      <c r="H45" s="46"/>
    </row>
    <row r="46" s="2" customFormat="1" ht="16.8" customHeight="1">
      <c r="A46" s="40"/>
      <c r="B46" s="46"/>
      <c r="C46" s="299" t="s">
        <v>522</v>
      </c>
      <c r="D46" s="299" t="s">
        <v>523</v>
      </c>
      <c r="E46" s="19" t="s">
        <v>305</v>
      </c>
      <c r="F46" s="300">
        <v>11.162000000000001</v>
      </c>
      <c r="G46" s="40"/>
      <c r="H46" s="46"/>
    </row>
    <row r="47" s="2" customFormat="1" ht="16.8" customHeight="1">
      <c r="A47" s="40"/>
      <c r="B47" s="46"/>
      <c r="C47" s="299" t="s">
        <v>635</v>
      </c>
      <c r="D47" s="299" t="s">
        <v>636</v>
      </c>
      <c r="E47" s="19" t="s">
        <v>362</v>
      </c>
      <c r="F47" s="300">
        <v>33.771000000000001</v>
      </c>
      <c r="G47" s="40"/>
      <c r="H47" s="46"/>
    </row>
    <row r="48" s="2" customFormat="1" ht="16.8" customHeight="1">
      <c r="A48" s="40"/>
      <c r="B48" s="46"/>
      <c r="C48" s="295" t="s">
        <v>348</v>
      </c>
      <c r="D48" s="296" t="s">
        <v>349</v>
      </c>
      <c r="E48" s="297" t="s">
        <v>204</v>
      </c>
      <c r="F48" s="298">
        <v>30</v>
      </c>
      <c r="G48" s="40"/>
      <c r="H48" s="46"/>
    </row>
    <row r="49" s="2" customFormat="1" ht="16.8" customHeight="1">
      <c r="A49" s="40"/>
      <c r="B49" s="46"/>
      <c r="C49" s="299" t="s">
        <v>21</v>
      </c>
      <c r="D49" s="299" t="s">
        <v>816</v>
      </c>
      <c r="E49" s="19" t="s">
        <v>21</v>
      </c>
      <c r="F49" s="300">
        <v>0</v>
      </c>
      <c r="G49" s="40"/>
      <c r="H49" s="46"/>
    </row>
    <row r="50" s="2" customFormat="1" ht="16.8" customHeight="1">
      <c r="A50" s="40"/>
      <c r="B50" s="46"/>
      <c r="C50" s="299" t="s">
        <v>348</v>
      </c>
      <c r="D50" s="299" t="s">
        <v>817</v>
      </c>
      <c r="E50" s="19" t="s">
        <v>21</v>
      </c>
      <c r="F50" s="300">
        <v>30</v>
      </c>
      <c r="G50" s="40"/>
      <c r="H50" s="46"/>
    </row>
    <row r="51" s="2" customFormat="1" ht="16.8" customHeight="1">
      <c r="A51" s="40"/>
      <c r="B51" s="46"/>
      <c r="C51" s="301" t="s">
        <v>934</v>
      </c>
      <c r="D51" s="40"/>
      <c r="E51" s="40"/>
      <c r="F51" s="40"/>
      <c r="G51" s="40"/>
      <c r="H51" s="46"/>
    </row>
    <row r="52" s="2" customFormat="1" ht="16.8" customHeight="1">
      <c r="A52" s="40"/>
      <c r="B52" s="46"/>
      <c r="C52" s="299" t="s">
        <v>811</v>
      </c>
      <c r="D52" s="299" t="s">
        <v>812</v>
      </c>
      <c r="E52" s="19" t="s">
        <v>204</v>
      </c>
      <c r="F52" s="300">
        <v>30</v>
      </c>
      <c r="G52" s="40"/>
      <c r="H52" s="46"/>
    </row>
    <row r="53" s="2" customFormat="1" ht="16.8" customHeight="1">
      <c r="A53" s="40"/>
      <c r="B53" s="46"/>
      <c r="C53" s="299" t="s">
        <v>534</v>
      </c>
      <c r="D53" s="299" t="s">
        <v>535</v>
      </c>
      <c r="E53" s="19" t="s">
        <v>204</v>
      </c>
      <c r="F53" s="300">
        <v>30</v>
      </c>
      <c r="G53" s="40"/>
      <c r="H53" s="46"/>
    </row>
    <row r="54" s="2" customFormat="1" ht="16.8" customHeight="1">
      <c r="A54" s="40"/>
      <c r="B54" s="46"/>
      <c r="C54" s="299" t="s">
        <v>635</v>
      </c>
      <c r="D54" s="299" t="s">
        <v>636</v>
      </c>
      <c r="E54" s="19" t="s">
        <v>362</v>
      </c>
      <c r="F54" s="300">
        <v>33.771000000000001</v>
      </c>
      <c r="G54" s="40"/>
      <c r="H54" s="46"/>
    </row>
    <row r="55" s="2" customFormat="1" ht="16.8" customHeight="1">
      <c r="A55" s="40"/>
      <c r="B55" s="46"/>
      <c r="C55" s="299" t="s">
        <v>819</v>
      </c>
      <c r="D55" s="299" t="s">
        <v>820</v>
      </c>
      <c r="E55" s="19" t="s">
        <v>204</v>
      </c>
      <c r="F55" s="300">
        <v>33</v>
      </c>
      <c r="G55" s="40"/>
      <c r="H55" s="46"/>
    </row>
    <row r="56" s="2" customFormat="1" ht="16.8" customHeight="1">
      <c r="A56" s="40"/>
      <c r="B56" s="46"/>
      <c r="C56" s="295" t="s">
        <v>378</v>
      </c>
      <c r="D56" s="296" t="s">
        <v>379</v>
      </c>
      <c r="E56" s="297" t="s">
        <v>328</v>
      </c>
      <c r="F56" s="298">
        <v>166</v>
      </c>
      <c r="G56" s="40"/>
      <c r="H56" s="46"/>
    </row>
    <row r="57" s="2" customFormat="1" ht="16.8" customHeight="1">
      <c r="A57" s="40"/>
      <c r="B57" s="46"/>
      <c r="C57" s="299" t="s">
        <v>21</v>
      </c>
      <c r="D57" s="299" t="s">
        <v>418</v>
      </c>
      <c r="E57" s="19" t="s">
        <v>21</v>
      </c>
      <c r="F57" s="300">
        <v>0</v>
      </c>
      <c r="G57" s="40"/>
      <c r="H57" s="46"/>
    </row>
    <row r="58" s="2" customFormat="1" ht="16.8" customHeight="1">
      <c r="A58" s="40"/>
      <c r="B58" s="46"/>
      <c r="C58" s="299" t="s">
        <v>378</v>
      </c>
      <c r="D58" s="299" t="s">
        <v>781</v>
      </c>
      <c r="E58" s="19" t="s">
        <v>21</v>
      </c>
      <c r="F58" s="300">
        <v>166</v>
      </c>
      <c r="G58" s="40"/>
      <c r="H58" s="46"/>
    </row>
    <row r="59" s="2" customFormat="1" ht="16.8" customHeight="1">
      <c r="A59" s="40"/>
      <c r="B59" s="46"/>
      <c r="C59" s="301" t="s">
        <v>934</v>
      </c>
      <c r="D59" s="40"/>
      <c r="E59" s="40"/>
      <c r="F59" s="40"/>
      <c r="G59" s="40"/>
      <c r="H59" s="46"/>
    </row>
    <row r="60" s="2" customFormat="1" ht="16.8" customHeight="1">
      <c r="A60" s="40"/>
      <c r="B60" s="46"/>
      <c r="C60" s="299" t="s">
        <v>776</v>
      </c>
      <c r="D60" s="299" t="s">
        <v>777</v>
      </c>
      <c r="E60" s="19" t="s">
        <v>328</v>
      </c>
      <c r="F60" s="300">
        <v>166</v>
      </c>
      <c r="G60" s="40"/>
      <c r="H60" s="46"/>
    </row>
    <row r="61" s="2" customFormat="1" ht="16.8" customHeight="1">
      <c r="A61" s="40"/>
      <c r="B61" s="46"/>
      <c r="C61" s="299" t="s">
        <v>615</v>
      </c>
      <c r="D61" s="299" t="s">
        <v>616</v>
      </c>
      <c r="E61" s="19" t="s">
        <v>362</v>
      </c>
      <c r="F61" s="300">
        <v>2.8439999999999999</v>
      </c>
      <c r="G61" s="40"/>
      <c r="H61" s="46"/>
    </row>
    <row r="62" s="2" customFormat="1" ht="16.8" customHeight="1">
      <c r="A62" s="40"/>
      <c r="B62" s="46"/>
      <c r="C62" s="295" t="s">
        <v>381</v>
      </c>
      <c r="D62" s="296" t="s">
        <v>382</v>
      </c>
      <c r="E62" s="297" t="s">
        <v>328</v>
      </c>
      <c r="F62" s="298">
        <v>290</v>
      </c>
      <c r="G62" s="40"/>
      <c r="H62" s="46"/>
    </row>
    <row r="63" s="2" customFormat="1" ht="16.8" customHeight="1">
      <c r="A63" s="40"/>
      <c r="B63" s="46"/>
      <c r="C63" s="299" t="s">
        <v>21</v>
      </c>
      <c r="D63" s="299" t="s">
        <v>787</v>
      </c>
      <c r="E63" s="19" t="s">
        <v>21</v>
      </c>
      <c r="F63" s="300">
        <v>0</v>
      </c>
      <c r="G63" s="40"/>
      <c r="H63" s="46"/>
    </row>
    <row r="64" s="2" customFormat="1" ht="16.8" customHeight="1">
      <c r="A64" s="40"/>
      <c r="B64" s="46"/>
      <c r="C64" s="299" t="s">
        <v>21</v>
      </c>
      <c r="D64" s="299" t="s">
        <v>788</v>
      </c>
      <c r="E64" s="19" t="s">
        <v>21</v>
      </c>
      <c r="F64" s="300">
        <v>180</v>
      </c>
      <c r="G64" s="40"/>
      <c r="H64" s="46"/>
    </row>
    <row r="65" s="2" customFormat="1" ht="16.8" customHeight="1">
      <c r="A65" s="40"/>
      <c r="B65" s="46"/>
      <c r="C65" s="299" t="s">
        <v>21</v>
      </c>
      <c r="D65" s="299" t="s">
        <v>789</v>
      </c>
      <c r="E65" s="19" t="s">
        <v>21</v>
      </c>
      <c r="F65" s="300">
        <v>110</v>
      </c>
      <c r="G65" s="40"/>
      <c r="H65" s="46"/>
    </row>
    <row r="66" s="2" customFormat="1" ht="16.8" customHeight="1">
      <c r="A66" s="40"/>
      <c r="B66" s="46"/>
      <c r="C66" s="299" t="s">
        <v>381</v>
      </c>
      <c r="D66" s="299" t="s">
        <v>424</v>
      </c>
      <c r="E66" s="19" t="s">
        <v>21</v>
      </c>
      <c r="F66" s="300">
        <v>290</v>
      </c>
      <c r="G66" s="40"/>
      <c r="H66" s="46"/>
    </row>
    <row r="67" s="2" customFormat="1" ht="16.8" customHeight="1">
      <c r="A67" s="40"/>
      <c r="B67" s="46"/>
      <c r="C67" s="301" t="s">
        <v>934</v>
      </c>
      <c r="D67" s="40"/>
      <c r="E67" s="40"/>
      <c r="F67" s="40"/>
      <c r="G67" s="40"/>
      <c r="H67" s="46"/>
    </row>
    <row r="68" s="2" customFormat="1" ht="16.8" customHeight="1">
      <c r="A68" s="40"/>
      <c r="B68" s="46"/>
      <c r="C68" s="299" t="s">
        <v>783</v>
      </c>
      <c r="D68" s="299" t="s">
        <v>784</v>
      </c>
      <c r="E68" s="19" t="s">
        <v>328</v>
      </c>
      <c r="F68" s="300">
        <v>290</v>
      </c>
      <c r="G68" s="40"/>
      <c r="H68" s="46"/>
    </row>
    <row r="69" s="2" customFormat="1" ht="16.8" customHeight="1">
      <c r="A69" s="40"/>
      <c r="B69" s="46"/>
      <c r="C69" s="299" t="s">
        <v>615</v>
      </c>
      <c r="D69" s="299" t="s">
        <v>616</v>
      </c>
      <c r="E69" s="19" t="s">
        <v>362</v>
      </c>
      <c r="F69" s="300">
        <v>2.8439999999999999</v>
      </c>
      <c r="G69" s="40"/>
      <c r="H69" s="46"/>
    </row>
    <row r="70" s="2" customFormat="1" ht="16.8" customHeight="1">
      <c r="A70" s="40"/>
      <c r="B70" s="46"/>
      <c r="C70" s="295" t="s">
        <v>384</v>
      </c>
      <c r="D70" s="296" t="s">
        <v>385</v>
      </c>
      <c r="E70" s="297" t="s">
        <v>328</v>
      </c>
      <c r="F70" s="298">
        <v>1887.8689999999999</v>
      </c>
      <c r="G70" s="40"/>
      <c r="H70" s="46"/>
    </row>
    <row r="71" s="2" customFormat="1" ht="16.8" customHeight="1">
      <c r="A71" s="40"/>
      <c r="B71" s="46"/>
      <c r="C71" s="299" t="s">
        <v>21</v>
      </c>
      <c r="D71" s="299" t="s">
        <v>418</v>
      </c>
      <c r="E71" s="19" t="s">
        <v>21</v>
      </c>
      <c r="F71" s="300">
        <v>0</v>
      </c>
      <c r="G71" s="40"/>
      <c r="H71" s="46"/>
    </row>
    <row r="72" s="2" customFormat="1" ht="16.8" customHeight="1">
      <c r="A72" s="40"/>
      <c r="B72" s="46"/>
      <c r="C72" s="299" t="s">
        <v>21</v>
      </c>
      <c r="D72" s="299" t="s">
        <v>796</v>
      </c>
      <c r="E72" s="19" t="s">
        <v>21</v>
      </c>
      <c r="F72" s="300">
        <v>158.63999999999999</v>
      </c>
      <c r="G72" s="40"/>
      <c r="H72" s="46"/>
    </row>
    <row r="73" s="2" customFormat="1" ht="16.8" customHeight="1">
      <c r="A73" s="40"/>
      <c r="B73" s="46"/>
      <c r="C73" s="299" t="s">
        <v>21</v>
      </c>
      <c r="D73" s="299" t="s">
        <v>797</v>
      </c>
      <c r="E73" s="19" t="s">
        <v>21</v>
      </c>
      <c r="F73" s="300">
        <v>530</v>
      </c>
      <c r="G73" s="40"/>
      <c r="H73" s="46"/>
    </row>
    <row r="74" s="2" customFormat="1" ht="16.8" customHeight="1">
      <c r="A74" s="40"/>
      <c r="B74" s="46"/>
      <c r="C74" s="299" t="s">
        <v>21</v>
      </c>
      <c r="D74" s="299" t="s">
        <v>798</v>
      </c>
      <c r="E74" s="19" t="s">
        <v>21</v>
      </c>
      <c r="F74" s="300">
        <v>0</v>
      </c>
      <c r="G74" s="40"/>
      <c r="H74" s="46"/>
    </row>
    <row r="75" s="2" customFormat="1" ht="16.8" customHeight="1">
      <c r="A75" s="40"/>
      <c r="B75" s="46"/>
      <c r="C75" s="299" t="s">
        <v>21</v>
      </c>
      <c r="D75" s="299" t="s">
        <v>799</v>
      </c>
      <c r="E75" s="19" t="s">
        <v>21</v>
      </c>
      <c r="F75" s="300">
        <v>804.46799999999996</v>
      </c>
      <c r="G75" s="40"/>
      <c r="H75" s="46"/>
    </row>
    <row r="76" s="2" customFormat="1" ht="16.8" customHeight="1">
      <c r="A76" s="40"/>
      <c r="B76" s="46"/>
      <c r="C76" s="299" t="s">
        <v>21</v>
      </c>
      <c r="D76" s="299" t="s">
        <v>800</v>
      </c>
      <c r="E76" s="19" t="s">
        <v>21</v>
      </c>
      <c r="F76" s="300">
        <v>285.74000000000001</v>
      </c>
      <c r="G76" s="40"/>
      <c r="H76" s="46"/>
    </row>
    <row r="77" s="2" customFormat="1" ht="16.8" customHeight="1">
      <c r="A77" s="40"/>
      <c r="B77" s="46"/>
      <c r="C77" s="299" t="s">
        <v>21</v>
      </c>
      <c r="D77" s="299" t="s">
        <v>801</v>
      </c>
      <c r="E77" s="19" t="s">
        <v>21</v>
      </c>
      <c r="F77" s="300">
        <v>109.021</v>
      </c>
      <c r="G77" s="40"/>
      <c r="H77" s="46"/>
    </row>
    <row r="78" s="2" customFormat="1" ht="16.8" customHeight="1">
      <c r="A78" s="40"/>
      <c r="B78" s="46"/>
      <c r="C78" s="299" t="s">
        <v>384</v>
      </c>
      <c r="D78" s="299" t="s">
        <v>424</v>
      </c>
      <c r="E78" s="19" t="s">
        <v>21</v>
      </c>
      <c r="F78" s="300">
        <v>1887.8689999999999</v>
      </c>
      <c r="G78" s="40"/>
      <c r="H78" s="46"/>
    </row>
    <row r="79" s="2" customFormat="1" ht="16.8" customHeight="1">
      <c r="A79" s="40"/>
      <c r="B79" s="46"/>
      <c r="C79" s="301" t="s">
        <v>934</v>
      </c>
      <c r="D79" s="40"/>
      <c r="E79" s="40"/>
      <c r="F79" s="40"/>
      <c r="G79" s="40"/>
      <c r="H79" s="46"/>
    </row>
    <row r="80" s="2" customFormat="1" ht="16.8" customHeight="1">
      <c r="A80" s="40"/>
      <c r="B80" s="46"/>
      <c r="C80" s="299" t="s">
        <v>791</v>
      </c>
      <c r="D80" s="299" t="s">
        <v>792</v>
      </c>
      <c r="E80" s="19" t="s">
        <v>328</v>
      </c>
      <c r="F80" s="300">
        <v>1887.8689999999999</v>
      </c>
      <c r="G80" s="40"/>
      <c r="H80" s="46"/>
    </row>
    <row r="81" s="2" customFormat="1" ht="16.8" customHeight="1">
      <c r="A81" s="40"/>
      <c r="B81" s="46"/>
      <c r="C81" s="299" t="s">
        <v>615</v>
      </c>
      <c r="D81" s="299" t="s">
        <v>616</v>
      </c>
      <c r="E81" s="19" t="s">
        <v>362</v>
      </c>
      <c r="F81" s="300">
        <v>2.8439999999999999</v>
      </c>
      <c r="G81" s="40"/>
      <c r="H81" s="46"/>
    </row>
    <row r="82" s="2" customFormat="1" ht="16.8" customHeight="1">
      <c r="A82" s="40"/>
      <c r="B82" s="46"/>
      <c r="C82" s="295" t="s">
        <v>319</v>
      </c>
      <c r="D82" s="296" t="s">
        <v>320</v>
      </c>
      <c r="E82" s="297" t="s">
        <v>175</v>
      </c>
      <c r="F82" s="298">
        <v>18.399999999999999</v>
      </c>
      <c r="G82" s="40"/>
      <c r="H82" s="46"/>
    </row>
    <row r="83" s="2" customFormat="1" ht="16.8" customHeight="1">
      <c r="A83" s="40"/>
      <c r="B83" s="46"/>
      <c r="C83" s="299" t="s">
        <v>21</v>
      </c>
      <c r="D83" s="299" t="s">
        <v>683</v>
      </c>
      <c r="E83" s="19" t="s">
        <v>21</v>
      </c>
      <c r="F83" s="300">
        <v>0</v>
      </c>
      <c r="G83" s="40"/>
      <c r="H83" s="46"/>
    </row>
    <row r="84" s="2" customFormat="1" ht="16.8" customHeight="1">
      <c r="A84" s="40"/>
      <c r="B84" s="46"/>
      <c r="C84" s="299" t="s">
        <v>21</v>
      </c>
      <c r="D84" s="299" t="s">
        <v>684</v>
      </c>
      <c r="E84" s="19" t="s">
        <v>21</v>
      </c>
      <c r="F84" s="300">
        <v>10.800000000000001</v>
      </c>
      <c r="G84" s="40"/>
      <c r="H84" s="46"/>
    </row>
    <row r="85" s="2" customFormat="1" ht="16.8" customHeight="1">
      <c r="A85" s="40"/>
      <c r="B85" s="46"/>
      <c r="C85" s="299" t="s">
        <v>21</v>
      </c>
      <c r="D85" s="299" t="s">
        <v>685</v>
      </c>
      <c r="E85" s="19" t="s">
        <v>21</v>
      </c>
      <c r="F85" s="300">
        <v>7.5999999999999996</v>
      </c>
      <c r="G85" s="40"/>
      <c r="H85" s="46"/>
    </row>
    <row r="86" s="2" customFormat="1" ht="16.8" customHeight="1">
      <c r="A86" s="40"/>
      <c r="B86" s="46"/>
      <c r="C86" s="299" t="s">
        <v>319</v>
      </c>
      <c r="D86" s="299" t="s">
        <v>424</v>
      </c>
      <c r="E86" s="19" t="s">
        <v>21</v>
      </c>
      <c r="F86" s="300">
        <v>18.399999999999999</v>
      </c>
      <c r="G86" s="40"/>
      <c r="H86" s="46"/>
    </row>
    <row r="87" s="2" customFormat="1" ht="16.8" customHeight="1">
      <c r="A87" s="40"/>
      <c r="B87" s="46"/>
      <c r="C87" s="301" t="s">
        <v>934</v>
      </c>
      <c r="D87" s="40"/>
      <c r="E87" s="40"/>
      <c r="F87" s="40"/>
      <c r="G87" s="40"/>
      <c r="H87" s="46"/>
    </row>
    <row r="88" s="2" customFormat="1" ht="16.8" customHeight="1">
      <c r="A88" s="40"/>
      <c r="B88" s="46"/>
      <c r="C88" s="299" t="s">
        <v>679</v>
      </c>
      <c r="D88" s="299" t="s">
        <v>680</v>
      </c>
      <c r="E88" s="19" t="s">
        <v>175</v>
      </c>
      <c r="F88" s="300">
        <v>18.399999999999999</v>
      </c>
      <c r="G88" s="40"/>
      <c r="H88" s="46"/>
    </row>
    <row r="89" s="2" customFormat="1" ht="16.8" customHeight="1">
      <c r="A89" s="40"/>
      <c r="B89" s="46"/>
      <c r="C89" s="299" t="s">
        <v>615</v>
      </c>
      <c r="D89" s="299" t="s">
        <v>616</v>
      </c>
      <c r="E89" s="19" t="s">
        <v>362</v>
      </c>
      <c r="F89" s="300">
        <v>2.8439999999999999</v>
      </c>
      <c r="G89" s="40"/>
      <c r="H89" s="46"/>
    </row>
    <row r="90" s="2" customFormat="1" ht="16.8" customHeight="1">
      <c r="A90" s="40"/>
      <c r="B90" s="46"/>
      <c r="C90" s="295" t="s">
        <v>322</v>
      </c>
      <c r="D90" s="296" t="s">
        <v>323</v>
      </c>
      <c r="E90" s="297" t="s">
        <v>324</v>
      </c>
      <c r="F90" s="298">
        <v>2</v>
      </c>
      <c r="G90" s="40"/>
      <c r="H90" s="46"/>
    </row>
    <row r="91" s="2" customFormat="1" ht="16.8" customHeight="1">
      <c r="A91" s="40"/>
      <c r="B91" s="46"/>
      <c r="C91" s="299" t="s">
        <v>21</v>
      </c>
      <c r="D91" s="299" t="s">
        <v>702</v>
      </c>
      <c r="E91" s="19" t="s">
        <v>21</v>
      </c>
      <c r="F91" s="300">
        <v>2</v>
      </c>
      <c r="G91" s="40"/>
      <c r="H91" s="46"/>
    </row>
    <row r="92" s="2" customFormat="1" ht="16.8" customHeight="1">
      <c r="A92" s="40"/>
      <c r="B92" s="46"/>
      <c r="C92" s="299" t="s">
        <v>322</v>
      </c>
      <c r="D92" s="299" t="s">
        <v>424</v>
      </c>
      <c r="E92" s="19" t="s">
        <v>21</v>
      </c>
      <c r="F92" s="300">
        <v>2</v>
      </c>
      <c r="G92" s="40"/>
      <c r="H92" s="46"/>
    </row>
    <row r="93" s="2" customFormat="1" ht="16.8" customHeight="1">
      <c r="A93" s="40"/>
      <c r="B93" s="46"/>
      <c r="C93" s="301" t="s">
        <v>934</v>
      </c>
      <c r="D93" s="40"/>
      <c r="E93" s="40"/>
      <c r="F93" s="40"/>
      <c r="G93" s="40"/>
      <c r="H93" s="46"/>
    </row>
    <row r="94" s="2" customFormat="1" ht="16.8" customHeight="1">
      <c r="A94" s="40"/>
      <c r="B94" s="46"/>
      <c r="C94" s="299" t="s">
        <v>698</v>
      </c>
      <c r="D94" s="299" t="s">
        <v>699</v>
      </c>
      <c r="E94" s="19" t="s">
        <v>324</v>
      </c>
      <c r="F94" s="300">
        <v>2</v>
      </c>
      <c r="G94" s="40"/>
      <c r="H94" s="46"/>
    </row>
    <row r="95" s="2" customFormat="1" ht="16.8" customHeight="1">
      <c r="A95" s="40"/>
      <c r="B95" s="46"/>
      <c r="C95" s="299" t="s">
        <v>615</v>
      </c>
      <c r="D95" s="299" t="s">
        <v>616</v>
      </c>
      <c r="E95" s="19" t="s">
        <v>362</v>
      </c>
      <c r="F95" s="300">
        <v>2.8439999999999999</v>
      </c>
      <c r="G95" s="40"/>
      <c r="H95" s="46"/>
    </row>
    <row r="96" s="2" customFormat="1" ht="16.8" customHeight="1">
      <c r="A96" s="40"/>
      <c r="B96" s="46"/>
      <c r="C96" s="295" t="s">
        <v>370</v>
      </c>
      <c r="D96" s="296" t="s">
        <v>371</v>
      </c>
      <c r="E96" s="297" t="s">
        <v>324</v>
      </c>
      <c r="F96" s="298">
        <v>3</v>
      </c>
      <c r="G96" s="40"/>
      <c r="H96" s="46"/>
    </row>
    <row r="97" s="2" customFormat="1" ht="16.8" customHeight="1">
      <c r="A97" s="40"/>
      <c r="B97" s="46"/>
      <c r="C97" s="299" t="s">
        <v>21</v>
      </c>
      <c r="D97" s="299" t="s">
        <v>479</v>
      </c>
      <c r="E97" s="19" t="s">
        <v>21</v>
      </c>
      <c r="F97" s="300">
        <v>0</v>
      </c>
      <c r="G97" s="40"/>
      <c r="H97" s="46"/>
    </row>
    <row r="98" s="2" customFormat="1" ht="16.8" customHeight="1">
      <c r="A98" s="40"/>
      <c r="B98" s="46"/>
      <c r="C98" s="299" t="s">
        <v>370</v>
      </c>
      <c r="D98" s="299" t="s">
        <v>480</v>
      </c>
      <c r="E98" s="19" t="s">
        <v>21</v>
      </c>
      <c r="F98" s="300">
        <v>3</v>
      </c>
      <c r="G98" s="40"/>
      <c r="H98" s="46"/>
    </row>
    <row r="99" s="2" customFormat="1" ht="16.8" customHeight="1">
      <c r="A99" s="40"/>
      <c r="B99" s="46"/>
      <c r="C99" s="301" t="s">
        <v>934</v>
      </c>
      <c r="D99" s="40"/>
      <c r="E99" s="40"/>
      <c r="F99" s="40"/>
      <c r="G99" s="40"/>
      <c r="H99" s="46"/>
    </row>
    <row r="100" s="2" customFormat="1" ht="16.8" customHeight="1">
      <c r="A100" s="40"/>
      <c r="B100" s="46"/>
      <c r="C100" s="299" t="s">
        <v>476</v>
      </c>
      <c r="D100" s="299" t="s">
        <v>477</v>
      </c>
      <c r="E100" s="19" t="s">
        <v>324</v>
      </c>
      <c r="F100" s="300">
        <v>3</v>
      </c>
      <c r="G100" s="40"/>
      <c r="H100" s="46"/>
    </row>
    <row r="101" s="2" customFormat="1" ht="16.8" customHeight="1">
      <c r="A101" s="40"/>
      <c r="B101" s="46"/>
      <c r="C101" s="299" t="s">
        <v>470</v>
      </c>
      <c r="D101" s="299" t="s">
        <v>471</v>
      </c>
      <c r="E101" s="19" t="s">
        <v>324</v>
      </c>
      <c r="F101" s="300">
        <v>3</v>
      </c>
      <c r="G101" s="40"/>
      <c r="H101" s="46"/>
    </row>
    <row r="102" s="2" customFormat="1" ht="16.8" customHeight="1">
      <c r="A102" s="40"/>
      <c r="B102" s="46"/>
      <c r="C102" s="295" t="s">
        <v>330</v>
      </c>
      <c r="D102" s="296" t="s">
        <v>330</v>
      </c>
      <c r="E102" s="297" t="s">
        <v>175</v>
      </c>
      <c r="F102" s="298">
        <v>2.8999999999999999</v>
      </c>
      <c r="G102" s="40"/>
      <c r="H102" s="46"/>
    </row>
    <row r="103" s="2" customFormat="1" ht="16.8" customHeight="1">
      <c r="A103" s="40"/>
      <c r="B103" s="46"/>
      <c r="C103" s="299" t="s">
        <v>21</v>
      </c>
      <c r="D103" s="299" t="s">
        <v>418</v>
      </c>
      <c r="E103" s="19" t="s">
        <v>21</v>
      </c>
      <c r="F103" s="300">
        <v>0</v>
      </c>
      <c r="G103" s="40"/>
      <c r="H103" s="46"/>
    </row>
    <row r="104" s="2" customFormat="1" ht="16.8" customHeight="1">
      <c r="A104" s="40"/>
      <c r="B104" s="46"/>
      <c r="C104" s="299" t="s">
        <v>330</v>
      </c>
      <c r="D104" s="299" t="s">
        <v>907</v>
      </c>
      <c r="E104" s="19" t="s">
        <v>21</v>
      </c>
      <c r="F104" s="300">
        <v>2.8999999999999999</v>
      </c>
      <c r="G104" s="40"/>
      <c r="H104" s="46"/>
    </row>
    <row r="105" s="2" customFormat="1" ht="16.8" customHeight="1">
      <c r="A105" s="40"/>
      <c r="B105" s="46"/>
      <c r="C105" s="301" t="s">
        <v>934</v>
      </c>
      <c r="D105" s="40"/>
      <c r="E105" s="40"/>
      <c r="F105" s="40"/>
      <c r="G105" s="40"/>
      <c r="H105" s="46"/>
    </row>
    <row r="106" s="2" customFormat="1" ht="16.8" customHeight="1">
      <c r="A106" s="40"/>
      <c r="B106" s="46"/>
      <c r="C106" s="299" t="s">
        <v>903</v>
      </c>
      <c r="D106" s="299" t="s">
        <v>904</v>
      </c>
      <c r="E106" s="19" t="s">
        <v>175</v>
      </c>
      <c r="F106" s="300">
        <v>2.8999999999999999</v>
      </c>
      <c r="G106" s="40"/>
      <c r="H106" s="46"/>
    </row>
    <row r="107" s="2" customFormat="1" ht="16.8" customHeight="1">
      <c r="A107" s="40"/>
      <c r="B107" s="46"/>
      <c r="C107" s="299" t="s">
        <v>898</v>
      </c>
      <c r="D107" s="299" t="s">
        <v>899</v>
      </c>
      <c r="E107" s="19" t="s">
        <v>175</v>
      </c>
      <c r="F107" s="300">
        <v>2.8999999999999999</v>
      </c>
      <c r="G107" s="40"/>
      <c r="H107" s="46"/>
    </row>
    <row r="108" s="2" customFormat="1" ht="16.8" customHeight="1">
      <c r="A108" s="40"/>
      <c r="B108" s="46"/>
      <c r="C108" s="295" t="s">
        <v>316</v>
      </c>
      <c r="D108" s="296" t="s">
        <v>317</v>
      </c>
      <c r="E108" s="297" t="s">
        <v>175</v>
      </c>
      <c r="F108" s="298">
        <v>1.1000000000000001</v>
      </c>
      <c r="G108" s="40"/>
      <c r="H108" s="46"/>
    </row>
    <row r="109" s="2" customFormat="1" ht="16.8" customHeight="1">
      <c r="A109" s="40"/>
      <c r="B109" s="46"/>
      <c r="C109" s="299" t="s">
        <v>21</v>
      </c>
      <c r="D109" s="299" t="s">
        <v>552</v>
      </c>
      <c r="E109" s="19" t="s">
        <v>21</v>
      </c>
      <c r="F109" s="300">
        <v>0</v>
      </c>
      <c r="G109" s="40"/>
      <c r="H109" s="46"/>
    </row>
    <row r="110" s="2" customFormat="1" ht="16.8" customHeight="1">
      <c r="A110" s="40"/>
      <c r="B110" s="46"/>
      <c r="C110" s="299" t="s">
        <v>316</v>
      </c>
      <c r="D110" s="299" t="s">
        <v>553</v>
      </c>
      <c r="E110" s="19" t="s">
        <v>21</v>
      </c>
      <c r="F110" s="300">
        <v>1.1000000000000001</v>
      </c>
      <c r="G110" s="40"/>
      <c r="H110" s="46"/>
    </row>
    <row r="111" s="2" customFormat="1" ht="16.8" customHeight="1">
      <c r="A111" s="40"/>
      <c r="B111" s="46"/>
      <c r="C111" s="301" t="s">
        <v>934</v>
      </c>
      <c r="D111" s="40"/>
      <c r="E111" s="40"/>
      <c r="F111" s="40"/>
      <c r="G111" s="40"/>
      <c r="H111" s="46"/>
    </row>
    <row r="112" s="2" customFormat="1" ht="16.8" customHeight="1">
      <c r="A112" s="40"/>
      <c r="B112" s="46"/>
      <c r="C112" s="299" t="s">
        <v>548</v>
      </c>
      <c r="D112" s="299" t="s">
        <v>549</v>
      </c>
      <c r="E112" s="19" t="s">
        <v>175</v>
      </c>
      <c r="F112" s="300">
        <v>1.1000000000000001</v>
      </c>
      <c r="G112" s="40"/>
      <c r="H112" s="46"/>
    </row>
    <row r="113" s="2" customFormat="1" ht="16.8" customHeight="1">
      <c r="A113" s="40"/>
      <c r="B113" s="46"/>
      <c r="C113" s="299" t="s">
        <v>635</v>
      </c>
      <c r="D113" s="299" t="s">
        <v>636</v>
      </c>
      <c r="E113" s="19" t="s">
        <v>362</v>
      </c>
      <c r="F113" s="300">
        <v>33.771000000000001</v>
      </c>
      <c r="G113" s="40"/>
      <c r="H113" s="46"/>
    </row>
    <row r="114" s="2" customFormat="1" ht="16.8" customHeight="1">
      <c r="A114" s="40"/>
      <c r="B114" s="46"/>
      <c r="C114" s="295" t="s">
        <v>326</v>
      </c>
      <c r="D114" s="296" t="s">
        <v>327</v>
      </c>
      <c r="E114" s="297" t="s">
        <v>328</v>
      </c>
      <c r="F114" s="298">
        <v>462.07999999999998</v>
      </c>
      <c r="G114" s="40"/>
      <c r="H114" s="46"/>
    </row>
    <row r="115" s="2" customFormat="1" ht="16.8" customHeight="1">
      <c r="A115" s="40"/>
      <c r="B115" s="46"/>
      <c r="C115" s="299" t="s">
        <v>21</v>
      </c>
      <c r="D115" s="299" t="s">
        <v>727</v>
      </c>
      <c r="E115" s="19" t="s">
        <v>21</v>
      </c>
      <c r="F115" s="300">
        <v>0</v>
      </c>
      <c r="G115" s="40"/>
      <c r="H115" s="46"/>
    </row>
    <row r="116" s="2" customFormat="1" ht="16.8" customHeight="1">
      <c r="A116" s="40"/>
      <c r="B116" s="46"/>
      <c r="C116" s="299" t="s">
        <v>21</v>
      </c>
      <c r="D116" s="299" t="s">
        <v>728</v>
      </c>
      <c r="E116" s="19" t="s">
        <v>21</v>
      </c>
      <c r="F116" s="300">
        <v>462.07999999999998</v>
      </c>
      <c r="G116" s="40"/>
      <c r="H116" s="46"/>
    </row>
    <row r="117" s="2" customFormat="1" ht="16.8" customHeight="1">
      <c r="A117" s="40"/>
      <c r="B117" s="46"/>
      <c r="C117" s="299" t="s">
        <v>326</v>
      </c>
      <c r="D117" s="299" t="s">
        <v>424</v>
      </c>
      <c r="E117" s="19" t="s">
        <v>21</v>
      </c>
      <c r="F117" s="300">
        <v>462.07999999999998</v>
      </c>
      <c r="G117" s="40"/>
      <c r="H117" s="46"/>
    </row>
    <row r="118" s="2" customFormat="1" ht="16.8" customHeight="1">
      <c r="A118" s="40"/>
      <c r="B118" s="46"/>
      <c r="C118" s="301" t="s">
        <v>934</v>
      </c>
      <c r="D118" s="40"/>
      <c r="E118" s="40"/>
      <c r="F118" s="40"/>
      <c r="G118" s="40"/>
      <c r="H118" s="46"/>
    </row>
    <row r="119" s="2" customFormat="1" ht="16.8" customHeight="1">
      <c r="A119" s="40"/>
      <c r="B119" s="46"/>
      <c r="C119" s="299" t="s">
        <v>723</v>
      </c>
      <c r="D119" s="299" t="s">
        <v>724</v>
      </c>
      <c r="E119" s="19" t="s">
        <v>328</v>
      </c>
      <c r="F119" s="300">
        <v>462.07999999999998</v>
      </c>
      <c r="G119" s="40"/>
      <c r="H119" s="46"/>
    </row>
    <row r="120" s="2" customFormat="1" ht="16.8" customHeight="1">
      <c r="A120" s="40"/>
      <c r="B120" s="46"/>
      <c r="C120" s="299" t="s">
        <v>717</v>
      </c>
      <c r="D120" s="299" t="s">
        <v>718</v>
      </c>
      <c r="E120" s="19" t="s">
        <v>328</v>
      </c>
      <c r="F120" s="300">
        <v>462.07999999999998</v>
      </c>
      <c r="G120" s="40"/>
      <c r="H120" s="46"/>
    </row>
    <row r="121" s="2" customFormat="1" ht="16.8" customHeight="1">
      <c r="A121" s="40"/>
      <c r="B121" s="46"/>
      <c r="C121" s="295" t="s">
        <v>374</v>
      </c>
      <c r="D121" s="296" t="s">
        <v>375</v>
      </c>
      <c r="E121" s="297" t="s">
        <v>324</v>
      </c>
      <c r="F121" s="298">
        <v>24</v>
      </c>
      <c r="G121" s="40"/>
      <c r="H121" s="46"/>
    </row>
    <row r="122" s="2" customFormat="1" ht="16.8" customHeight="1">
      <c r="A122" s="40"/>
      <c r="B122" s="46"/>
      <c r="C122" s="299" t="s">
        <v>21</v>
      </c>
      <c r="D122" s="299" t="s">
        <v>490</v>
      </c>
      <c r="E122" s="19" t="s">
        <v>21</v>
      </c>
      <c r="F122" s="300">
        <v>0</v>
      </c>
      <c r="G122" s="40"/>
      <c r="H122" s="46"/>
    </row>
    <row r="123" s="2" customFormat="1" ht="16.8" customHeight="1">
      <c r="A123" s="40"/>
      <c r="B123" s="46"/>
      <c r="C123" s="299" t="s">
        <v>374</v>
      </c>
      <c r="D123" s="299" t="s">
        <v>502</v>
      </c>
      <c r="E123" s="19" t="s">
        <v>21</v>
      </c>
      <c r="F123" s="300">
        <v>24</v>
      </c>
      <c r="G123" s="40"/>
      <c r="H123" s="46"/>
    </row>
    <row r="124" s="2" customFormat="1" ht="16.8" customHeight="1">
      <c r="A124" s="40"/>
      <c r="B124" s="46"/>
      <c r="C124" s="301" t="s">
        <v>934</v>
      </c>
      <c r="D124" s="40"/>
      <c r="E124" s="40"/>
      <c r="F124" s="40"/>
      <c r="G124" s="40"/>
      <c r="H124" s="46"/>
    </row>
    <row r="125" s="2" customFormat="1" ht="16.8" customHeight="1">
      <c r="A125" s="40"/>
      <c r="B125" s="46"/>
      <c r="C125" s="299" t="s">
        <v>499</v>
      </c>
      <c r="D125" s="299" t="s">
        <v>500</v>
      </c>
      <c r="E125" s="19" t="s">
        <v>324</v>
      </c>
      <c r="F125" s="300">
        <v>24</v>
      </c>
      <c r="G125" s="40"/>
      <c r="H125" s="46"/>
    </row>
    <row r="126" s="2" customFormat="1" ht="16.8" customHeight="1">
      <c r="A126" s="40"/>
      <c r="B126" s="46"/>
      <c r="C126" s="299" t="s">
        <v>486</v>
      </c>
      <c r="D126" s="299" t="s">
        <v>487</v>
      </c>
      <c r="E126" s="19" t="s">
        <v>324</v>
      </c>
      <c r="F126" s="300">
        <v>24</v>
      </c>
      <c r="G126" s="40"/>
      <c r="H126" s="46"/>
    </row>
    <row r="127" s="2" customFormat="1" ht="16.8" customHeight="1">
      <c r="A127" s="40"/>
      <c r="B127" s="46"/>
      <c r="C127" s="295" t="s">
        <v>372</v>
      </c>
      <c r="D127" s="296" t="s">
        <v>373</v>
      </c>
      <c r="E127" s="297" t="s">
        <v>324</v>
      </c>
      <c r="F127" s="298">
        <v>16</v>
      </c>
      <c r="G127" s="40"/>
      <c r="H127" s="46"/>
    </row>
    <row r="128" s="2" customFormat="1" ht="16.8" customHeight="1">
      <c r="A128" s="40"/>
      <c r="B128" s="46"/>
      <c r="C128" s="299" t="s">
        <v>21</v>
      </c>
      <c r="D128" s="299" t="s">
        <v>507</v>
      </c>
      <c r="E128" s="19" t="s">
        <v>21</v>
      </c>
      <c r="F128" s="300">
        <v>0</v>
      </c>
      <c r="G128" s="40"/>
      <c r="H128" s="46"/>
    </row>
    <row r="129" s="2" customFormat="1" ht="16.8" customHeight="1">
      <c r="A129" s="40"/>
      <c r="B129" s="46"/>
      <c r="C129" s="299" t="s">
        <v>21</v>
      </c>
      <c r="D129" s="299" t="s">
        <v>508</v>
      </c>
      <c r="E129" s="19" t="s">
        <v>21</v>
      </c>
      <c r="F129" s="300">
        <v>8</v>
      </c>
      <c r="G129" s="40"/>
      <c r="H129" s="46"/>
    </row>
    <row r="130" s="2" customFormat="1" ht="16.8" customHeight="1">
      <c r="A130" s="40"/>
      <c r="B130" s="46"/>
      <c r="C130" s="299" t="s">
        <v>21</v>
      </c>
      <c r="D130" s="299" t="s">
        <v>509</v>
      </c>
      <c r="E130" s="19" t="s">
        <v>21</v>
      </c>
      <c r="F130" s="300">
        <v>0</v>
      </c>
      <c r="G130" s="40"/>
      <c r="H130" s="46"/>
    </row>
    <row r="131" s="2" customFormat="1" ht="16.8" customHeight="1">
      <c r="A131" s="40"/>
      <c r="B131" s="46"/>
      <c r="C131" s="299" t="s">
        <v>21</v>
      </c>
      <c r="D131" s="299" t="s">
        <v>508</v>
      </c>
      <c r="E131" s="19" t="s">
        <v>21</v>
      </c>
      <c r="F131" s="300">
        <v>8</v>
      </c>
      <c r="G131" s="40"/>
      <c r="H131" s="46"/>
    </row>
    <row r="132" s="2" customFormat="1" ht="16.8" customHeight="1">
      <c r="A132" s="40"/>
      <c r="B132" s="46"/>
      <c r="C132" s="299" t="s">
        <v>372</v>
      </c>
      <c r="D132" s="299" t="s">
        <v>424</v>
      </c>
      <c r="E132" s="19" t="s">
        <v>21</v>
      </c>
      <c r="F132" s="300">
        <v>16</v>
      </c>
      <c r="G132" s="40"/>
      <c r="H132" s="46"/>
    </row>
    <row r="133" s="2" customFormat="1" ht="16.8" customHeight="1">
      <c r="A133" s="40"/>
      <c r="B133" s="46"/>
      <c r="C133" s="301" t="s">
        <v>934</v>
      </c>
      <c r="D133" s="40"/>
      <c r="E133" s="40"/>
      <c r="F133" s="40"/>
      <c r="G133" s="40"/>
      <c r="H133" s="46"/>
    </row>
    <row r="134" s="2" customFormat="1" ht="16.8" customHeight="1">
      <c r="A134" s="40"/>
      <c r="B134" s="46"/>
      <c r="C134" s="299" t="s">
        <v>503</v>
      </c>
      <c r="D134" s="299" t="s">
        <v>504</v>
      </c>
      <c r="E134" s="19" t="s">
        <v>324</v>
      </c>
      <c r="F134" s="300">
        <v>16</v>
      </c>
      <c r="G134" s="40"/>
      <c r="H134" s="46"/>
    </row>
    <row r="135" s="2" customFormat="1" ht="16.8" customHeight="1">
      <c r="A135" s="40"/>
      <c r="B135" s="46"/>
      <c r="C135" s="299" t="s">
        <v>481</v>
      </c>
      <c r="D135" s="299" t="s">
        <v>482</v>
      </c>
      <c r="E135" s="19" t="s">
        <v>324</v>
      </c>
      <c r="F135" s="300">
        <v>16</v>
      </c>
      <c r="G135" s="40"/>
      <c r="H135" s="46"/>
    </row>
    <row r="136" s="2" customFormat="1" ht="16.8" customHeight="1">
      <c r="A136" s="40"/>
      <c r="B136" s="46"/>
      <c r="C136" s="295" t="s">
        <v>345</v>
      </c>
      <c r="D136" s="296" t="s">
        <v>346</v>
      </c>
      <c r="E136" s="297" t="s">
        <v>324</v>
      </c>
      <c r="F136" s="298">
        <v>24</v>
      </c>
      <c r="G136" s="40"/>
      <c r="H136" s="46"/>
    </row>
    <row r="137" s="2" customFormat="1" ht="16.8" customHeight="1">
      <c r="A137" s="40"/>
      <c r="B137" s="46"/>
      <c r="C137" s="299" t="s">
        <v>21</v>
      </c>
      <c r="D137" s="299" t="s">
        <v>514</v>
      </c>
      <c r="E137" s="19" t="s">
        <v>21</v>
      </c>
      <c r="F137" s="300">
        <v>0</v>
      </c>
      <c r="G137" s="40"/>
      <c r="H137" s="46"/>
    </row>
    <row r="138" s="2" customFormat="1" ht="16.8" customHeight="1">
      <c r="A138" s="40"/>
      <c r="B138" s="46"/>
      <c r="C138" s="299" t="s">
        <v>345</v>
      </c>
      <c r="D138" s="299" t="s">
        <v>515</v>
      </c>
      <c r="E138" s="19" t="s">
        <v>21</v>
      </c>
      <c r="F138" s="300">
        <v>24</v>
      </c>
      <c r="G138" s="40"/>
      <c r="H138" s="46"/>
    </row>
    <row r="139" s="2" customFormat="1" ht="16.8" customHeight="1">
      <c r="A139" s="40"/>
      <c r="B139" s="46"/>
      <c r="C139" s="301" t="s">
        <v>934</v>
      </c>
      <c r="D139" s="40"/>
      <c r="E139" s="40"/>
      <c r="F139" s="40"/>
      <c r="G139" s="40"/>
      <c r="H139" s="46"/>
    </row>
    <row r="140" s="2" customFormat="1" ht="16.8" customHeight="1">
      <c r="A140" s="40"/>
      <c r="B140" s="46"/>
      <c r="C140" s="299" t="s">
        <v>510</v>
      </c>
      <c r="D140" s="299" t="s">
        <v>511</v>
      </c>
      <c r="E140" s="19" t="s">
        <v>324</v>
      </c>
      <c r="F140" s="300">
        <v>24</v>
      </c>
      <c r="G140" s="40"/>
      <c r="H140" s="46"/>
    </row>
    <row r="141" s="2" customFormat="1" ht="16.8" customHeight="1">
      <c r="A141" s="40"/>
      <c r="B141" s="46"/>
      <c r="C141" s="299" t="s">
        <v>491</v>
      </c>
      <c r="D141" s="299" t="s">
        <v>492</v>
      </c>
      <c r="E141" s="19" t="s">
        <v>324</v>
      </c>
      <c r="F141" s="300">
        <v>24</v>
      </c>
      <c r="G141" s="40"/>
      <c r="H141" s="46"/>
    </row>
    <row r="142" s="2" customFormat="1" ht="16.8" customHeight="1">
      <c r="A142" s="40"/>
      <c r="B142" s="46"/>
      <c r="C142" s="295" t="s">
        <v>341</v>
      </c>
      <c r="D142" s="296" t="s">
        <v>341</v>
      </c>
      <c r="E142" s="297" t="s">
        <v>324</v>
      </c>
      <c r="F142" s="298">
        <v>6</v>
      </c>
      <c r="G142" s="40"/>
      <c r="H142" s="46"/>
    </row>
    <row r="143" s="2" customFormat="1" ht="16.8" customHeight="1">
      <c r="A143" s="40"/>
      <c r="B143" s="46"/>
      <c r="C143" s="299" t="s">
        <v>21</v>
      </c>
      <c r="D143" s="299" t="s">
        <v>520</v>
      </c>
      <c r="E143" s="19" t="s">
        <v>21</v>
      </c>
      <c r="F143" s="300">
        <v>0</v>
      </c>
      <c r="G143" s="40"/>
      <c r="H143" s="46"/>
    </row>
    <row r="144" s="2" customFormat="1" ht="16.8" customHeight="1">
      <c r="A144" s="40"/>
      <c r="B144" s="46"/>
      <c r="C144" s="299" t="s">
        <v>341</v>
      </c>
      <c r="D144" s="299" t="s">
        <v>521</v>
      </c>
      <c r="E144" s="19" t="s">
        <v>21</v>
      </c>
      <c r="F144" s="300">
        <v>6</v>
      </c>
      <c r="G144" s="40"/>
      <c r="H144" s="46"/>
    </row>
    <row r="145" s="2" customFormat="1" ht="16.8" customHeight="1">
      <c r="A145" s="40"/>
      <c r="B145" s="46"/>
      <c r="C145" s="301" t="s">
        <v>934</v>
      </c>
      <c r="D145" s="40"/>
      <c r="E145" s="40"/>
      <c r="F145" s="40"/>
      <c r="G145" s="40"/>
      <c r="H145" s="46"/>
    </row>
    <row r="146" s="2" customFormat="1" ht="16.8" customHeight="1">
      <c r="A146" s="40"/>
      <c r="B146" s="46"/>
      <c r="C146" s="299" t="s">
        <v>516</v>
      </c>
      <c r="D146" s="299" t="s">
        <v>517</v>
      </c>
      <c r="E146" s="19" t="s">
        <v>324</v>
      </c>
      <c r="F146" s="300">
        <v>6</v>
      </c>
      <c r="G146" s="40"/>
      <c r="H146" s="46"/>
    </row>
    <row r="147" s="2" customFormat="1" ht="16.8" customHeight="1">
      <c r="A147" s="40"/>
      <c r="B147" s="46"/>
      <c r="C147" s="299" t="s">
        <v>495</v>
      </c>
      <c r="D147" s="299" t="s">
        <v>496</v>
      </c>
      <c r="E147" s="19" t="s">
        <v>324</v>
      </c>
      <c r="F147" s="300">
        <v>6</v>
      </c>
      <c r="G147" s="40"/>
      <c r="H147" s="46"/>
    </row>
    <row r="148" s="2" customFormat="1" ht="16.8" customHeight="1">
      <c r="A148" s="40"/>
      <c r="B148" s="46"/>
      <c r="C148" s="295" t="s">
        <v>335</v>
      </c>
      <c r="D148" s="296" t="s">
        <v>336</v>
      </c>
      <c r="E148" s="297" t="s">
        <v>328</v>
      </c>
      <c r="F148" s="298">
        <v>281.45999999999998</v>
      </c>
      <c r="G148" s="40"/>
      <c r="H148" s="46"/>
    </row>
    <row r="149" s="2" customFormat="1" ht="16.8" customHeight="1">
      <c r="A149" s="40"/>
      <c r="B149" s="46"/>
      <c r="C149" s="299" t="s">
        <v>21</v>
      </c>
      <c r="D149" s="299" t="s">
        <v>744</v>
      </c>
      <c r="E149" s="19" t="s">
        <v>21</v>
      </c>
      <c r="F149" s="300">
        <v>0</v>
      </c>
      <c r="G149" s="40"/>
      <c r="H149" s="46"/>
    </row>
    <row r="150" s="2" customFormat="1" ht="16.8" customHeight="1">
      <c r="A150" s="40"/>
      <c r="B150" s="46"/>
      <c r="C150" s="299" t="s">
        <v>21</v>
      </c>
      <c r="D150" s="299" t="s">
        <v>745</v>
      </c>
      <c r="E150" s="19" t="s">
        <v>21</v>
      </c>
      <c r="F150" s="300">
        <v>0</v>
      </c>
      <c r="G150" s="40"/>
      <c r="H150" s="46"/>
    </row>
    <row r="151" s="2" customFormat="1" ht="16.8" customHeight="1">
      <c r="A151" s="40"/>
      <c r="B151" s="46"/>
      <c r="C151" s="299" t="s">
        <v>21</v>
      </c>
      <c r="D151" s="299" t="s">
        <v>746</v>
      </c>
      <c r="E151" s="19" t="s">
        <v>21</v>
      </c>
      <c r="F151" s="300">
        <v>281.45999999999998</v>
      </c>
      <c r="G151" s="40"/>
      <c r="H151" s="46"/>
    </row>
    <row r="152" s="2" customFormat="1" ht="16.8" customHeight="1">
      <c r="A152" s="40"/>
      <c r="B152" s="46"/>
      <c r="C152" s="299" t="s">
        <v>335</v>
      </c>
      <c r="D152" s="299" t="s">
        <v>424</v>
      </c>
      <c r="E152" s="19" t="s">
        <v>21</v>
      </c>
      <c r="F152" s="300">
        <v>281.45999999999998</v>
      </c>
      <c r="G152" s="40"/>
      <c r="H152" s="46"/>
    </row>
    <row r="153" s="2" customFormat="1" ht="16.8" customHeight="1">
      <c r="A153" s="40"/>
      <c r="B153" s="46"/>
      <c r="C153" s="301" t="s">
        <v>934</v>
      </c>
      <c r="D153" s="40"/>
      <c r="E153" s="40"/>
      <c r="F153" s="40"/>
      <c r="G153" s="40"/>
      <c r="H153" s="46"/>
    </row>
    <row r="154" s="2" customFormat="1" ht="16.8" customHeight="1">
      <c r="A154" s="40"/>
      <c r="B154" s="46"/>
      <c r="C154" s="299" t="s">
        <v>741</v>
      </c>
      <c r="D154" s="299" t="s">
        <v>742</v>
      </c>
      <c r="E154" s="19" t="s">
        <v>328</v>
      </c>
      <c r="F154" s="300">
        <v>281.45999999999998</v>
      </c>
      <c r="G154" s="40"/>
      <c r="H154" s="46"/>
    </row>
    <row r="155" s="2" customFormat="1" ht="16.8" customHeight="1">
      <c r="A155" s="40"/>
      <c r="B155" s="46"/>
      <c r="C155" s="299" t="s">
        <v>730</v>
      </c>
      <c r="D155" s="299" t="s">
        <v>731</v>
      </c>
      <c r="E155" s="19" t="s">
        <v>328</v>
      </c>
      <c r="F155" s="300">
        <v>1400.96</v>
      </c>
      <c r="G155" s="40"/>
      <c r="H155" s="46"/>
    </row>
    <row r="156" s="2" customFormat="1" ht="16.8" customHeight="1">
      <c r="A156" s="40"/>
      <c r="B156" s="46"/>
      <c r="C156" s="295" t="s">
        <v>935</v>
      </c>
      <c r="D156" s="296" t="s">
        <v>936</v>
      </c>
      <c r="E156" s="297" t="s">
        <v>175</v>
      </c>
      <c r="F156" s="298">
        <v>7.2999999999999998</v>
      </c>
      <c r="G156" s="40"/>
      <c r="H156" s="46"/>
    </row>
    <row r="157" s="2" customFormat="1" ht="16.8" customHeight="1">
      <c r="A157" s="40"/>
      <c r="B157" s="46"/>
      <c r="C157" s="295" t="s">
        <v>376</v>
      </c>
      <c r="D157" s="296" t="s">
        <v>376</v>
      </c>
      <c r="E157" s="297" t="s">
        <v>328</v>
      </c>
      <c r="F157" s="298">
        <v>1784.8530000000001</v>
      </c>
      <c r="G157" s="40"/>
      <c r="H157" s="46"/>
    </row>
    <row r="158" s="2" customFormat="1" ht="16.8" customHeight="1">
      <c r="A158" s="40"/>
      <c r="B158" s="46"/>
      <c r="C158" s="299" t="s">
        <v>376</v>
      </c>
      <c r="D158" s="299" t="s">
        <v>774</v>
      </c>
      <c r="E158" s="19" t="s">
        <v>21</v>
      </c>
      <c r="F158" s="300">
        <v>1784.8530000000001</v>
      </c>
      <c r="G158" s="40"/>
      <c r="H158" s="46"/>
    </row>
    <row r="159" s="2" customFormat="1" ht="16.8" customHeight="1">
      <c r="A159" s="40"/>
      <c r="B159" s="46"/>
      <c r="C159" s="301" t="s">
        <v>934</v>
      </c>
      <c r="D159" s="40"/>
      <c r="E159" s="40"/>
      <c r="F159" s="40"/>
      <c r="G159" s="40"/>
      <c r="H159" s="46"/>
    </row>
    <row r="160" s="2" customFormat="1" ht="16.8" customHeight="1">
      <c r="A160" s="40"/>
      <c r="B160" s="46"/>
      <c r="C160" s="299" t="s">
        <v>763</v>
      </c>
      <c r="D160" s="299" t="s">
        <v>764</v>
      </c>
      <c r="E160" s="19" t="s">
        <v>328</v>
      </c>
      <c r="F160" s="300">
        <v>1784.8530000000001</v>
      </c>
      <c r="G160" s="40"/>
      <c r="H160" s="46"/>
    </row>
    <row r="161" s="2" customFormat="1" ht="16.8" customHeight="1">
      <c r="A161" s="40"/>
      <c r="B161" s="46"/>
      <c r="C161" s="299" t="s">
        <v>758</v>
      </c>
      <c r="D161" s="299" t="s">
        <v>759</v>
      </c>
      <c r="E161" s="19" t="s">
        <v>328</v>
      </c>
      <c r="F161" s="300">
        <v>1784.8530000000001</v>
      </c>
      <c r="G161" s="40"/>
      <c r="H161" s="46"/>
    </row>
    <row r="162" s="2" customFormat="1" ht="16.8" customHeight="1">
      <c r="A162" s="40"/>
      <c r="B162" s="46"/>
      <c r="C162" s="295" t="s">
        <v>342</v>
      </c>
      <c r="D162" s="296" t="s">
        <v>343</v>
      </c>
      <c r="E162" s="297" t="s">
        <v>328</v>
      </c>
      <c r="F162" s="298">
        <v>849.92999999999995</v>
      </c>
      <c r="G162" s="40"/>
      <c r="H162" s="46"/>
    </row>
    <row r="163" s="2" customFormat="1" ht="16.8" customHeight="1">
      <c r="A163" s="40"/>
      <c r="B163" s="46"/>
      <c r="C163" s="299" t="s">
        <v>21</v>
      </c>
      <c r="D163" s="299" t="s">
        <v>418</v>
      </c>
      <c r="E163" s="19" t="s">
        <v>21</v>
      </c>
      <c r="F163" s="300">
        <v>0</v>
      </c>
      <c r="G163" s="40"/>
      <c r="H163" s="46"/>
    </row>
    <row r="164" s="2" customFormat="1" ht="16.8" customHeight="1">
      <c r="A164" s="40"/>
      <c r="B164" s="46"/>
      <c r="C164" s="299" t="s">
        <v>21</v>
      </c>
      <c r="D164" s="299" t="s">
        <v>767</v>
      </c>
      <c r="E164" s="19" t="s">
        <v>21</v>
      </c>
      <c r="F164" s="300">
        <v>0</v>
      </c>
      <c r="G164" s="40"/>
      <c r="H164" s="46"/>
    </row>
    <row r="165" s="2" customFormat="1" ht="16.8" customHeight="1">
      <c r="A165" s="40"/>
      <c r="B165" s="46"/>
      <c r="C165" s="299" t="s">
        <v>21</v>
      </c>
      <c r="D165" s="299" t="s">
        <v>768</v>
      </c>
      <c r="E165" s="19" t="s">
        <v>21</v>
      </c>
      <c r="F165" s="300">
        <v>329.69999999999999</v>
      </c>
      <c r="G165" s="40"/>
      <c r="H165" s="46"/>
    </row>
    <row r="166" s="2" customFormat="1" ht="16.8" customHeight="1">
      <c r="A166" s="40"/>
      <c r="B166" s="46"/>
      <c r="C166" s="299" t="s">
        <v>21</v>
      </c>
      <c r="D166" s="299" t="s">
        <v>769</v>
      </c>
      <c r="E166" s="19" t="s">
        <v>21</v>
      </c>
      <c r="F166" s="300">
        <v>0</v>
      </c>
      <c r="G166" s="40"/>
      <c r="H166" s="46"/>
    </row>
    <row r="167" s="2" customFormat="1" ht="16.8" customHeight="1">
      <c r="A167" s="40"/>
      <c r="B167" s="46"/>
      <c r="C167" s="299" t="s">
        <v>21</v>
      </c>
      <c r="D167" s="299" t="s">
        <v>770</v>
      </c>
      <c r="E167" s="19" t="s">
        <v>21</v>
      </c>
      <c r="F167" s="300">
        <v>495.49200000000002</v>
      </c>
      <c r="G167" s="40"/>
      <c r="H167" s="46"/>
    </row>
    <row r="168" s="2" customFormat="1" ht="16.8" customHeight="1">
      <c r="A168" s="40"/>
      <c r="B168" s="46"/>
      <c r="C168" s="299" t="s">
        <v>21</v>
      </c>
      <c r="D168" s="299" t="s">
        <v>771</v>
      </c>
      <c r="E168" s="19" t="s">
        <v>21</v>
      </c>
      <c r="F168" s="300">
        <v>0</v>
      </c>
      <c r="G168" s="40"/>
      <c r="H168" s="46"/>
    </row>
    <row r="169" s="2" customFormat="1" ht="16.8" customHeight="1">
      <c r="A169" s="40"/>
      <c r="B169" s="46"/>
      <c r="C169" s="299" t="s">
        <v>21</v>
      </c>
      <c r="D169" s="299" t="s">
        <v>772</v>
      </c>
      <c r="E169" s="19" t="s">
        <v>21</v>
      </c>
      <c r="F169" s="300">
        <v>24.738</v>
      </c>
      <c r="G169" s="40"/>
      <c r="H169" s="46"/>
    </row>
    <row r="170" s="2" customFormat="1" ht="16.8" customHeight="1">
      <c r="A170" s="40"/>
      <c r="B170" s="46"/>
      <c r="C170" s="299" t="s">
        <v>342</v>
      </c>
      <c r="D170" s="299" t="s">
        <v>773</v>
      </c>
      <c r="E170" s="19" t="s">
        <v>21</v>
      </c>
      <c r="F170" s="300">
        <v>849.92999999999995</v>
      </c>
      <c r="G170" s="40"/>
      <c r="H170" s="46"/>
    </row>
    <row r="171" s="2" customFormat="1" ht="16.8" customHeight="1">
      <c r="A171" s="40"/>
      <c r="B171" s="46"/>
      <c r="C171" s="301" t="s">
        <v>934</v>
      </c>
      <c r="D171" s="40"/>
      <c r="E171" s="40"/>
      <c r="F171" s="40"/>
      <c r="G171" s="40"/>
      <c r="H171" s="46"/>
    </row>
    <row r="172" s="2" customFormat="1" ht="16.8" customHeight="1">
      <c r="A172" s="40"/>
      <c r="B172" s="46"/>
      <c r="C172" s="299" t="s">
        <v>763</v>
      </c>
      <c r="D172" s="299" t="s">
        <v>764</v>
      </c>
      <c r="E172" s="19" t="s">
        <v>328</v>
      </c>
      <c r="F172" s="300">
        <v>1784.8530000000001</v>
      </c>
      <c r="G172" s="40"/>
      <c r="H172" s="46"/>
    </row>
    <row r="173" s="2" customFormat="1" ht="16.8" customHeight="1">
      <c r="A173" s="40"/>
      <c r="B173" s="46"/>
      <c r="C173" s="295" t="s">
        <v>387</v>
      </c>
      <c r="D173" s="296" t="s">
        <v>388</v>
      </c>
      <c r="E173" s="297" t="s">
        <v>328</v>
      </c>
      <c r="F173" s="298">
        <v>764.72000000000003</v>
      </c>
      <c r="G173" s="40"/>
      <c r="H173" s="46"/>
    </row>
    <row r="174" s="2" customFormat="1" ht="16.8" customHeight="1">
      <c r="A174" s="40"/>
      <c r="B174" s="46"/>
      <c r="C174" s="299" t="s">
        <v>21</v>
      </c>
      <c r="D174" s="299" t="s">
        <v>520</v>
      </c>
      <c r="E174" s="19" t="s">
        <v>21</v>
      </c>
      <c r="F174" s="300">
        <v>0</v>
      </c>
      <c r="G174" s="40"/>
      <c r="H174" s="46"/>
    </row>
    <row r="175" s="2" customFormat="1" ht="16.8" customHeight="1">
      <c r="A175" s="40"/>
      <c r="B175" s="46"/>
      <c r="C175" s="299" t="s">
        <v>387</v>
      </c>
      <c r="D175" s="299" t="s">
        <v>756</v>
      </c>
      <c r="E175" s="19" t="s">
        <v>21</v>
      </c>
      <c r="F175" s="300">
        <v>764.72000000000003</v>
      </c>
      <c r="G175" s="40"/>
      <c r="H175" s="46"/>
    </row>
    <row r="176" s="2" customFormat="1" ht="16.8" customHeight="1">
      <c r="A176" s="40"/>
      <c r="B176" s="46"/>
      <c r="C176" s="301" t="s">
        <v>934</v>
      </c>
      <c r="D176" s="40"/>
      <c r="E176" s="40"/>
      <c r="F176" s="40"/>
      <c r="G176" s="40"/>
      <c r="H176" s="46"/>
    </row>
    <row r="177" s="2" customFormat="1" ht="16.8" customHeight="1">
      <c r="A177" s="40"/>
      <c r="B177" s="46"/>
      <c r="C177" s="299" t="s">
        <v>752</v>
      </c>
      <c r="D177" s="299" t="s">
        <v>753</v>
      </c>
      <c r="E177" s="19" t="s">
        <v>328</v>
      </c>
      <c r="F177" s="300">
        <v>764.72000000000003</v>
      </c>
      <c r="G177" s="40"/>
      <c r="H177" s="46"/>
    </row>
    <row r="178" s="2" customFormat="1" ht="16.8" customHeight="1">
      <c r="A178" s="40"/>
      <c r="B178" s="46"/>
      <c r="C178" s="299" t="s">
        <v>730</v>
      </c>
      <c r="D178" s="299" t="s">
        <v>731</v>
      </c>
      <c r="E178" s="19" t="s">
        <v>328</v>
      </c>
      <c r="F178" s="300">
        <v>1400.96</v>
      </c>
      <c r="G178" s="40"/>
      <c r="H178" s="46"/>
    </row>
    <row r="179" s="2" customFormat="1" ht="16.8" customHeight="1">
      <c r="A179" s="40"/>
      <c r="B179" s="46"/>
      <c r="C179" s="295" t="s">
        <v>354</v>
      </c>
      <c r="D179" s="296" t="s">
        <v>355</v>
      </c>
      <c r="E179" s="297" t="s">
        <v>328</v>
      </c>
      <c r="F179" s="298">
        <v>228.03999999999999</v>
      </c>
      <c r="G179" s="40"/>
      <c r="H179" s="46"/>
    </row>
    <row r="180" s="2" customFormat="1" ht="16.8" customHeight="1">
      <c r="A180" s="40"/>
      <c r="B180" s="46"/>
      <c r="C180" s="299" t="s">
        <v>21</v>
      </c>
      <c r="D180" s="299" t="s">
        <v>507</v>
      </c>
      <c r="E180" s="19" t="s">
        <v>21</v>
      </c>
      <c r="F180" s="300">
        <v>0</v>
      </c>
      <c r="G180" s="40"/>
      <c r="H180" s="46"/>
    </row>
    <row r="181" s="2" customFormat="1" ht="16.8" customHeight="1">
      <c r="A181" s="40"/>
      <c r="B181" s="46"/>
      <c r="C181" s="299" t="s">
        <v>21</v>
      </c>
      <c r="D181" s="299" t="s">
        <v>739</v>
      </c>
      <c r="E181" s="19" t="s">
        <v>21</v>
      </c>
      <c r="F181" s="300">
        <v>228.03999999999999</v>
      </c>
      <c r="G181" s="40"/>
      <c r="H181" s="46"/>
    </row>
    <row r="182" s="2" customFormat="1" ht="16.8" customHeight="1">
      <c r="A182" s="40"/>
      <c r="B182" s="46"/>
      <c r="C182" s="299" t="s">
        <v>354</v>
      </c>
      <c r="D182" s="299" t="s">
        <v>424</v>
      </c>
      <c r="E182" s="19" t="s">
        <v>21</v>
      </c>
      <c r="F182" s="300">
        <v>228.03999999999999</v>
      </c>
      <c r="G182" s="40"/>
      <c r="H182" s="46"/>
    </row>
    <row r="183" s="2" customFormat="1" ht="16.8" customHeight="1">
      <c r="A183" s="40"/>
      <c r="B183" s="46"/>
      <c r="C183" s="301" t="s">
        <v>934</v>
      </c>
      <c r="D183" s="40"/>
      <c r="E183" s="40"/>
      <c r="F183" s="40"/>
      <c r="G183" s="40"/>
      <c r="H183" s="46"/>
    </row>
    <row r="184" s="2" customFormat="1" ht="16.8" customHeight="1">
      <c r="A184" s="40"/>
      <c r="B184" s="46"/>
      <c r="C184" s="299" t="s">
        <v>735</v>
      </c>
      <c r="D184" s="299" t="s">
        <v>736</v>
      </c>
      <c r="E184" s="19" t="s">
        <v>328</v>
      </c>
      <c r="F184" s="300">
        <v>228.03999999999999</v>
      </c>
      <c r="G184" s="40"/>
      <c r="H184" s="46"/>
    </row>
    <row r="185" s="2" customFormat="1" ht="16.8" customHeight="1">
      <c r="A185" s="40"/>
      <c r="B185" s="46"/>
      <c r="C185" s="299" t="s">
        <v>730</v>
      </c>
      <c r="D185" s="299" t="s">
        <v>731</v>
      </c>
      <c r="E185" s="19" t="s">
        <v>328</v>
      </c>
      <c r="F185" s="300">
        <v>1400.96</v>
      </c>
      <c r="G185" s="40"/>
      <c r="H185" s="46"/>
    </row>
    <row r="186" s="2" customFormat="1" ht="16.8" customHeight="1">
      <c r="A186" s="40"/>
      <c r="B186" s="46"/>
      <c r="C186" s="295" t="s">
        <v>338</v>
      </c>
      <c r="D186" s="296" t="s">
        <v>339</v>
      </c>
      <c r="E186" s="297" t="s">
        <v>328</v>
      </c>
      <c r="F186" s="298">
        <v>126.74</v>
      </c>
      <c r="G186" s="40"/>
      <c r="H186" s="46"/>
    </row>
    <row r="187" s="2" customFormat="1" ht="16.8" customHeight="1">
      <c r="A187" s="40"/>
      <c r="B187" s="46"/>
      <c r="C187" s="299" t="s">
        <v>21</v>
      </c>
      <c r="D187" s="299" t="s">
        <v>509</v>
      </c>
      <c r="E187" s="19" t="s">
        <v>21</v>
      </c>
      <c r="F187" s="300">
        <v>0</v>
      </c>
      <c r="G187" s="40"/>
      <c r="H187" s="46"/>
    </row>
    <row r="188" s="2" customFormat="1" ht="16.8" customHeight="1">
      <c r="A188" s="40"/>
      <c r="B188" s="46"/>
      <c r="C188" s="299" t="s">
        <v>338</v>
      </c>
      <c r="D188" s="299" t="s">
        <v>751</v>
      </c>
      <c r="E188" s="19" t="s">
        <v>21</v>
      </c>
      <c r="F188" s="300">
        <v>126.74</v>
      </c>
      <c r="G188" s="40"/>
      <c r="H188" s="46"/>
    </row>
    <row r="189" s="2" customFormat="1" ht="16.8" customHeight="1">
      <c r="A189" s="40"/>
      <c r="B189" s="46"/>
      <c r="C189" s="301" t="s">
        <v>934</v>
      </c>
      <c r="D189" s="40"/>
      <c r="E189" s="40"/>
      <c r="F189" s="40"/>
      <c r="G189" s="40"/>
      <c r="H189" s="46"/>
    </row>
    <row r="190" s="2" customFormat="1" ht="16.8" customHeight="1">
      <c r="A190" s="40"/>
      <c r="B190" s="46"/>
      <c r="C190" s="299" t="s">
        <v>748</v>
      </c>
      <c r="D190" s="299" t="s">
        <v>749</v>
      </c>
      <c r="E190" s="19" t="s">
        <v>328</v>
      </c>
      <c r="F190" s="300">
        <v>126.74</v>
      </c>
      <c r="G190" s="40"/>
      <c r="H190" s="46"/>
    </row>
    <row r="191" s="2" customFormat="1" ht="16.8" customHeight="1">
      <c r="A191" s="40"/>
      <c r="B191" s="46"/>
      <c r="C191" s="299" t="s">
        <v>730</v>
      </c>
      <c r="D191" s="299" t="s">
        <v>731</v>
      </c>
      <c r="E191" s="19" t="s">
        <v>328</v>
      </c>
      <c r="F191" s="300">
        <v>1400.96</v>
      </c>
      <c r="G191" s="40"/>
      <c r="H191" s="46"/>
    </row>
    <row r="192" s="2" customFormat="1" ht="16.8" customHeight="1">
      <c r="A192" s="40"/>
      <c r="B192" s="46"/>
      <c r="C192" s="295" t="s">
        <v>310</v>
      </c>
      <c r="D192" s="296" t="s">
        <v>311</v>
      </c>
      <c r="E192" s="297" t="s">
        <v>175</v>
      </c>
      <c r="F192" s="298">
        <v>67.040000000000006</v>
      </c>
      <c r="G192" s="40"/>
      <c r="H192" s="46"/>
    </row>
    <row r="193" s="2" customFormat="1" ht="16.8" customHeight="1">
      <c r="A193" s="40"/>
      <c r="B193" s="46"/>
      <c r="C193" s="299" t="s">
        <v>21</v>
      </c>
      <c r="D193" s="299" t="s">
        <v>418</v>
      </c>
      <c r="E193" s="19" t="s">
        <v>21</v>
      </c>
      <c r="F193" s="300">
        <v>0</v>
      </c>
      <c r="G193" s="40"/>
      <c r="H193" s="46"/>
    </row>
    <row r="194" s="2" customFormat="1" ht="16.8" customHeight="1">
      <c r="A194" s="40"/>
      <c r="B194" s="46"/>
      <c r="C194" s="299" t="s">
        <v>21</v>
      </c>
      <c r="D194" s="299" t="s">
        <v>560</v>
      </c>
      <c r="E194" s="19" t="s">
        <v>21</v>
      </c>
      <c r="F194" s="300">
        <v>0</v>
      </c>
      <c r="G194" s="40"/>
      <c r="H194" s="46"/>
    </row>
    <row r="195" s="2" customFormat="1" ht="16.8" customHeight="1">
      <c r="A195" s="40"/>
      <c r="B195" s="46"/>
      <c r="C195" s="299" t="s">
        <v>21</v>
      </c>
      <c r="D195" s="299" t="s">
        <v>561</v>
      </c>
      <c r="E195" s="19" t="s">
        <v>21</v>
      </c>
      <c r="F195" s="300">
        <v>11.52</v>
      </c>
      <c r="G195" s="40"/>
      <c r="H195" s="46"/>
    </row>
    <row r="196" s="2" customFormat="1" ht="16.8" customHeight="1">
      <c r="A196" s="40"/>
      <c r="B196" s="46"/>
      <c r="C196" s="299" t="s">
        <v>21</v>
      </c>
      <c r="D196" s="299" t="s">
        <v>562</v>
      </c>
      <c r="E196" s="19" t="s">
        <v>21</v>
      </c>
      <c r="F196" s="300">
        <v>0</v>
      </c>
      <c r="G196" s="40"/>
      <c r="H196" s="46"/>
    </row>
    <row r="197" s="2" customFormat="1" ht="16.8" customHeight="1">
      <c r="A197" s="40"/>
      <c r="B197" s="46"/>
      <c r="C197" s="299" t="s">
        <v>21</v>
      </c>
      <c r="D197" s="299" t="s">
        <v>561</v>
      </c>
      <c r="E197" s="19" t="s">
        <v>21</v>
      </c>
      <c r="F197" s="300">
        <v>11.52</v>
      </c>
      <c r="G197" s="40"/>
      <c r="H197" s="46"/>
    </row>
    <row r="198" s="2" customFormat="1" ht="16.8" customHeight="1">
      <c r="A198" s="40"/>
      <c r="B198" s="46"/>
      <c r="C198" s="299" t="s">
        <v>21</v>
      </c>
      <c r="D198" s="299" t="s">
        <v>563</v>
      </c>
      <c r="E198" s="19" t="s">
        <v>21</v>
      </c>
      <c r="F198" s="300">
        <v>0</v>
      </c>
      <c r="G198" s="40"/>
      <c r="H198" s="46"/>
    </row>
    <row r="199" s="2" customFormat="1" ht="16.8" customHeight="1">
      <c r="A199" s="40"/>
      <c r="B199" s="46"/>
      <c r="C199" s="299" t="s">
        <v>21</v>
      </c>
      <c r="D199" s="299" t="s">
        <v>564</v>
      </c>
      <c r="E199" s="19" t="s">
        <v>21</v>
      </c>
      <c r="F199" s="300">
        <v>44</v>
      </c>
      <c r="G199" s="40"/>
      <c r="H199" s="46"/>
    </row>
    <row r="200" s="2" customFormat="1" ht="16.8" customHeight="1">
      <c r="A200" s="40"/>
      <c r="B200" s="46"/>
      <c r="C200" s="299" t="s">
        <v>310</v>
      </c>
      <c r="D200" s="299" t="s">
        <v>424</v>
      </c>
      <c r="E200" s="19" t="s">
        <v>21</v>
      </c>
      <c r="F200" s="300">
        <v>67.040000000000006</v>
      </c>
      <c r="G200" s="40"/>
      <c r="H200" s="46"/>
    </row>
    <row r="201" s="2" customFormat="1" ht="16.8" customHeight="1">
      <c r="A201" s="40"/>
      <c r="B201" s="46"/>
      <c r="C201" s="301" t="s">
        <v>934</v>
      </c>
      <c r="D201" s="40"/>
      <c r="E201" s="40"/>
      <c r="F201" s="40"/>
      <c r="G201" s="40"/>
      <c r="H201" s="46"/>
    </row>
    <row r="202" s="2" customFormat="1" ht="16.8" customHeight="1">
      <c r="A202" s="40"/>
      <c r="B202" s="46"/>
      <c r="C202" s="299" t="s">
        <v>555</v>
      </c>
      <c r="D202" s="299" t="s">
        <v>556</v>
      </c>
      <c r="E202" s="19" t="s">
        <v>175</v>
      </c>
      <c r="F202" s="300">
        <v>67.040000000000006</v>
      </c>
      <c r="G202" s="40"/>
      <c r="H202" s="46"/>
    </row>
    <row r="203" s="2" customFormat="1" ht="16.8" customHeight="1">
      <c r="A203" s="40"/>
      <c r="B203" s="46"/>
      <c r="C203" s="299" t="s">
        <v>566</v>
      </c>
      <c r="D203" s="299" t="s">
        <v>567</v>
      </c>
      <c r="E203" s="19" t="s">
        <v>175</v>
      </c>
      <c r="F203" s="300">
        <v>67.040000000000006</v>
      </c>
      <c r="G203" s="40"/>
      <c r="H203" s="46"/>
    </row>
    <row r="204" s="2" customFormat="1" ht="16.8" customHeight="1">
      <c r="A204" s="40"/>
      <c r="B204" s="46"/>
      <c r="C204" s="295" t="s">
        <v>576</v>
      </c>
      <c r="D204" s="296" t="s">
        <v>937</v>
      </c>
      <c r="E204" s="297" t="s">
        <v>204</v>
      </c>
      <c r="F204" s="298">
        <v>12.441000000000001</v>
      </c>
      <c r="G204" s="40"/>
      <c r="H204" s="46"/>
    </row>
    <row r="205" s="2" customFormat="1" ht="16.8" customHeight="1">
      <c r="A205" s="40"/>
      <c r="B205" s="46"/>
      <c r="C205" s="299" t="s">
        <v>21</v>
      </c>
      <c r="D205" s="299" t="s">
        <v>418</v>
      </c>
      <c r="E205" s="19" t="s">
        <v>21</v>
      </c>
      <c r="F205" s="300">
        <v>0</v>
      </c>
      <c r="G205" s="40"/>
      <c r="H205" s="46"/>
    </row>
    <row r="206" s="2" customFormat="1" ht="16.8" customHeight="1">
      <c r="A206" s="40"/>
      <c r="B206" s="46"/>
      <c r="C206" s="299" t="s">
        <v>21</v>
      </c>
      <c r="D206" s="299" t="s">
        <v>575</v>
      </c>
      <c r="E206" s="19" t="s">
        <v>21</v>
      </c>
      <c r="F206" s="300">
        <v>12.441000000000001</v>
      </c>
      <c r="G206" s="40"/>
      <c r="H206" s="46"/>
    </row>
    <row r="207" s="2" customFormat="1" ht="16.8" customHeight="1">
      <c r="A207" s="40"/>
      <c r="B207" s="46"/>
      <c r="C207" s="299" t="s">
        <v>576</v>
      </c>
      <c r="D207" s="299" t="s">
        <v>424</v>
      </c>
      <c r="E207" s="19" t="s">
        <v>21</v>
      </c>
      <c r="F207" s="300">
        <v>12.441000000000001</v>
      </c>
      <c r="G207" s="40"/>
      <c r="H207" s="46"/>
    </row>
    <row r="208" s="2" customFormat="1" ht="16.8" customHeight="1">
      <c r="A208" s="40"/>
      <c r="B208" s="46"/>
      <c r="C208" s="295" t="s">
        <v>351</v>
      </c>
      <c r="D208" s="296" t="s">
        <v>352</v>
      </c>
      <c r="E208" s="297" t="s">
        <v>328</v>
      </c>
      <c r="F208" s="298">
        <v>17.280000000000001</v>
      </c>
      <c r="G208" s="40"/>
      <c r="H208" s="46"/>
    </row>
    <row r="209" s="2" customFormat="1" ht="16.8" customHeight="1">
      <c r="A209" s="40"/>
      <c r="B209" s="46"/>
      <c r="C209" s="299" t="s">
        <v>351</v>
      </c>
      <c r="D209" s="299" t="s">
        <v>696</v>
      </c>
      <c r="E209" s="19" t="s">
        <v>21</v>
      </c>
      <c r="F209" s="300">
        <v>17.280000000000001</v>
      </c>
      <c r="G209" s="40"/>
      <c r="H209" s="46"/>
    </row>
    <row r="210" s="2" customFormat="1" ht="16.8" customHeight="1">
      <c r="A210" s="40"/>
      <c r="B210" s="46"/>
      <c r="C210" s="301" t="s">
        <v>934</v>
      </c>
      <c r="D210" s="40"/>
      <c r="E210" s="40"/>
      <c r="F210" s="40"/>
      <c r="G210" s="40"/>
      <c r="H210" s="46"/>
    </row>
    <row r="211" s="2" customFormat="1" ht="16.8" customHeight="1">
      <c r="A211" s="40"/>
      <c r="B211" s="46"/>
      <c r="C211" s="299" t="s">
        <v>692</v>
      </c>
      <c r="D211" s="299" t="s">
        <v>693</v>
      </c>
      <c r="E211" s="19" t="s">
        <v>328</v>
      </c>
      <c r="F211" s="300">
        <v>17.280000000000001</v>
      </c>
      <c r="G211" s="40"/>
      <c r="H211" s="46"/>
    </row>
    <row r="212" s="2" customFormat="1" ht="16.8" customHeight="1">
      <c r="A212" s="40"/>
      <c r="B212" s="46"/>
      <c r="C212" s="299" t="s">
        <v>687</v>
      </c>
      <c r="D212" s="299" t="s">
        <v>688</v>
      </c>
      <c r="E212" s="19" t="s">
        <v>328</v>
      </c>
      <c r="F212" s="300">
        <v>17.280000000000001</v>
      </c>
      <c r="G212" s="40"/>
      <c r="H212" s="46"/>
    </row>
    <row r="213" s="2" customFormat="1" ht="16.8" customHeight="1">
      <c r="A213" s="40"/>
      <c r="B213" s="46"/>
      <c r="C213" s="295" t="s">
        <v>393</v>
      </c>
      <c r="D213" s="296" t="s">
        <v>394</v>
      </c>
      <c r="E213" s="297" t="s">
        <v>362</v>
      </c>
      <c r="F213" s="298">
        <v>33.771000000000001</v>
      </c>
      <c r="G213" s="40"/>
      <c r="H213" s="46"/>
    </row>
    <row r="214" s="2" customFormat="1" ht="16.8" customHeight="1">
      <c r="A214" s="40"/>
      <c r="B214" s="46"/>
      <c r="C214" s="299" t="s">
        <v>21</v>
      </c>
      <c r="D214" s="299" t="s">
        <v>640</v>
      </c>
      <c r="E214" s="19" t="s">
        <v>21</v>
      </c>
      <c r="F214" s="300">
        <v>31.812000000000001</v>
      </c>
      <c r="G214" s="40"/>
      <c r="H214" s="46"/>
    </row>
    <row r="215" s="2" customFormat="1" ht="16.8" customHeight="1">
      <c r="A215" s="40"/>
      <c r="B215" s="46"/>
      <c r="C215" s="299" t="s">
        <v>21</v>
      </c>
      <c r="D215" s="299" t="s">
        <v>641</v>
      </c>
      <c r="E215" s="19" t="s">
        <v>21</v>
      </c>
      <c r="F215" s="300">
        <v>0.32700000000000001</v>
      </c>
      <c r="G215" s="40"/>
      <c r="H215" s="46"/>
    </row>
    <row r="216" s="2" customFormat="1" ht="16.8" customHeight="1">
      <c r="A216" s="40"/>
      <c r="B216" s="46"/>
      <c r="C216" s="299" t="s">
        <v>21</v>
      </c>
      <c r="D216" s="299" t="s">
        <v>642</v>
      </c>
      <c r="E216" s="19" t="s">
        <v>21</v>
      </c>
      <c r="F216" s="300">
        <v>0.216</v>
      </c>
      <c r="G216" s="40"/>
      <c r="H216" s="46"/>
    </row>
    <row r="217" s="2" customFormat="1" ht="16.8" customHeight="1">
      <c r="A217" s="40"/>
      <c r="B217" s="46"/>
      <c r="C217" s="299" t="s">
        <v>21</v>
      </c>
      <c r="D217" s="299" t="s">
        <v>643</v>
      </c>
      <c r="E217" s="19" t="s">
        <v>21</v>
      </c>
      <c r="F217" s="300">
        <v>0.040000000000000001</v>
      </c>
      <c r="G217" s="40"/>
      <c r="H217" s="46"/>
    </row>
    <row r="218" s="2" customFormat="1" ht="16.8" customHeight="1">
      <c r="A218" s="40"/>
      <c r="B218" s="46"/>
      <c r="C218" s="299" t="s">
        <v>21</v>
      </c>
      <c r="D218" s="299" t="s">
        <v>644</v>
      </c>
      <c r="E218" s="19" t="s">
        <v>21</v>
      </c>
      <c r="F218" s="300">
        <v>0.025999999999999999</v>
      </c>
      <c r="G218" s="40"/>
      <c r="H218" s="46"/>
    </row>
    <row r="219" s="2" customFormat="1" ht="16.8" customHeight="1">
      <c r="A219" s="40"/>
      <c r="B219" s="46"/>
      <c r="C219" s="299" t="s">
        <v>21</v>
      </c>
      <c r="D219" s="299" t="s">
        <v>645</v>
      </c>
      <c r="E219" s="19" t="s">
        <v>21</v>
      </c>
      <c r="F219" s="300">
        <v>1.3500000000000001</v>
      </c>
      <c r="G219" s="40"/>
      <c r="H219" s="46"/>
    </row>
    <row r="220" s="2" customFormat="1" ht="16.8" customHeight="1">
      <c r="A220" s="40"/>
      <c r="B220" s="46"/>
      <c r="C220" s="299" t="s">
        <v>393</v>
      </c>
      <c r="D220" s="299" t="s">
        <v>424</v>
      </c>
      <c r="E220" s="19" t="s">
        <v>21</v>
      </c>
      <c r="F220" s="300">
        <v>33.771000000000001</v>
      </c>
      <c r="G220" s="40"/>
      <c r="H220" s="46"/>
    </row>
    <row r="221" s="2" customFormat="1" ht="16.8" customHeight="1">
      <c r="A221" s="40"/>
      <c r="B221" s="46"/>
      <c r="C221" s="301" t="s">
        <v>934</v>
      </c>
      <c r="D221" s="40"/>
      <c r="E221" s="40"/>
      <c r="F221" s="40"/>
      <c r="G221" s="40"/>
      <c r="H221" s="46"/>
    </row>
    <row r="222" s="2" customFormat="1" ht="16.8" customHeight="1">
      <c r="A222" s="40"/>
      <c r="B222" s="46"/>
      <c r="C222" s="299" t="s">
        <v>635</v>
      </c>
      <c r="D222" s="299" t="s">
        <v>636</v>
      </c>
      <c r="E222" s="19" t="s">
        <v>362</v>
      </c>
      <c r="F222" s="300">
        <v>33.771000000000001</v>
      </c>
      <c r="G222" s="40"/>
      <c r="H222" s="46"/>
    </row>
    <row r="223" s="2" customFormat="1" ht="16.8" customHeight="1">
      <c r="A223" s="40"/>
      <c r="B223" s="46"/>
      <c r="C223" s="299" t="s">
        <v>629</v>
      </c>
      <c r="D223" s="299" t="s">
        <v>630</v>
      </c>
      <c r="E223" s="19" t="s">
        <v>362</v>
      </c>
      <c r="F223" s="300">
        <v>33.771000000000001</v>
      </c>
      <c r="G223" s="40"/>
      <c r="H223" s="46"/>
    </row>
    <row r="224" s="2" customFormat="1" ht="16.8" customHeight="1">
      <c r="A224" s="40"/>
      <c r="B224" s="46"/>
      <c r="C224" s="299" t="s">
        <v>647</v>
      </c>
      <c r="D224" s="299" t="s">
        <v>648</v>
      </c>
      <c r="E224" s="19" t="s">
        <v>362</v>
      </c>
      <c r="F224" s="300">
        <v>33.771000000000001</v>
      </c>
      <c r="G224" s="40"/>
      <c r="H224" s="46"/>
    </row>
    <row r="225" s="2" customFormat="1" ht="16.8" customHeight="1">
      <c r="A225" s="40"/>
      <c r="B225" s="46"/>
      <c r="C225" s="295" t="s">
        <v>360</v>
      </c>
      <c r="D225" s="296" t="s">
        <v>361</v>
      </c>
      <c r="E225" s="297" t="s">
        <v>362</v>
      </c>
      <c r="F225" s="298">
        <v>2.8439999999999999</v>
      </c>
      <c r="G225" s="40"/>
      <c r="H225" s="46"/>
    </row>
    <row r="226" s="2" customFormat="1" ht="16.8" customHeight="1">
      <c r="A226" s="40"/>
      <c r="B226" s="46"/>
      <c r="C226" s="299" t="s">
        <v>21</v>
      </c>
      <c r="D226" s="299" t="s">
        <v>618</v>
      </c>
      <c r="E226" s="19" t="s">
        <v>21</v>
      </c>
      <c r="F226" s="300">
        <v>0.46000000000000002</v>
      </c>
      <c r="G226" s="40"/>
      <c r="H226" s="46"/>
    </row>
    <row r="227" s="2" customFormat="1" ht="16.8" customHeight="1">
      <c r="A227" s="40"/>
      <c r="B227" s="46"/>
      <c r="C227" s="299" t="s">
        <v>21</v>
      </c>
      <c r="D227" s="299" t="s">
        <v>619</v>
      </c>
      <c r="E227" s="19" t="s">
        <v>21</v>
      </c>
      <c r="F227" s="300">
        <v>0.040000000000000001</v>
      </c>
      <c r="G227" s="40"/>
      <c r="H227" s="46"/>
    </row>
    <row r="228" s="2" customFormat="1" ht="16.8" customHeight="1">
      <c r="A228" s="40"/>
      <c r="B228" s="46"/>
      <c r="C228" s="299" t="s">
        <v>21</v>
      </c>
      <c r="D228" s="299" t="s">
        <v>620</v>
      </c>
      <c r="E228" s="19" t="s">
        <v>21</v>
      </c>
      <c r="F228" s="300">
        <v>0.16600000000000001</v>
      </c>
      <c r="G228" s="40"/>
      <c r="H228" s="46"/>
    </row>
    <row r="229" s="2" customFormat="1" ht="16.8" customHeight="1">
      <c r="A229" s="40"/>
      <c r="B229" s="46"/>
      <c r="C229" s="299" t="s">
        <v>21</v>
      </c>
      <c r="D229" s="299" t="s">
        <v>621</v>
      </c>
      <c r="E229" s="19" t="s">
        <v>21</v>
      </c>
      <c r="F229" s="300">
        <v>0.28999999999999998</v>
      </c>
      <c r="G229" s="40"/>
      <c r="H229" s="46"/>
    </row>
    <row r="230" s="2" customFormat="1" ht="16.8" customHeight="1">
      <c r="A230" s="40"/>
      <c r="B230" s="46"/>
      <c r="C230" s="299" t="s">
        <v>21</v>
      </c>
      <c r="D230" s="299" t="s">
        <v>622</v>
      </c>
      <c r="E230" s="19" t="s">
        <v>21</v>
      </c>
      <c r="F230" s="300">
        <v>1.8879999999999999</v>
      </c>
      <c r="G230" s="40"/>
      <c r="H230" s="46"/>
    </row>
    <row r="231" s="2" customFormat="1" ht="16.8" customHeight="1">
      <c r="A231" s="40"/>
      <c r="B231" s="46"/>
      <c r="C231" s="299" t="s">
        <v>360</v>
      </c>
      <c r="D231" s="299" t="s">
        <v>424</v>
      </c>
      <c r="E231" s="19" t="s">
        <v>21</v>
      </c>
      <c r="F231" s="300">
        <v>2.8439999999999999</v>
      </c>
      <c r="G231" s="40"/>
      <c r="H231" s="46"/>
    </row>
    <row r="232" s="2" customFormat="1" ht="16.8" customHeight="1">
      <c r="A232" s="40"/>
      <c r="B232" s="46"/>
      <c r="C232" s="301" t="s">
        <v>934</v>
      </c>
      <c r="D232" s="40"/>
      <c r="E232" s="40"/>
      <c r="F232" s="40"/>
      <c r="G232" s="40"/>
      <c r="H232" s="46"/>
    </row>
    <row r="233" s="2" customFormat="1" ht="16.8" customHeight="1">
      <c r="A233" s="40"/>
      <c r="B233" s="46"/>
      <c r="C233" s="299" t="s">
        <v>615</v>
      </c>
      <c r="D233" s="299" t="s">
        <v>616</v>
      </c>
      <c r="E233" s="19" t="s">
        <v>362</v>
      </c>
      <c r="F233" s="300">
        <v>2.8439999999999999</v>
      </c>
      <c r="G233" s="40"/>
      <c r="H233" s="46"/>
    </row>
    <row r="234" s="2" customFormat="1" ht="16.8" customHeight="1">
      <c r="A234" s="40"/>
      <c r="B234" s="46"/>
      <c r="C234" s="299" t="s">
        <v>624</v>
      </c>
      <c r="D234" s="299" t="s">
        <v>625</v>
      </c>
      <c r="E234" s="19" t="s">
        <v>328</v>
      </c>
      <c r="F234" s="300">
        <v>-2844</v>
      </c>
      <c r="G234" s="40"/>
      <c r="H234" s="46"/>
    </row>
    <row r="235" s="2" customFormat="1" ht="16.8" customHeight="1">
      <c r="A235" s="40"/>
      <c r="B235" s="46"/>
      <c r="C235" s="295" t="s">
        <v>313</v>
      </c>
      <c r="D235" s="296" t="s">
        <v>314</v>
      </c>
      <c r="E235" s="297" t="s">
        <v>175</v>
      </c>
      <c r="F235" s="298">
        <v>136</v>
      </c>
      <c r="G235" s="40"/>
      <c r="H235" s="46"/>
    </row>
    <row r="236" s="2" customFormat="1" ht="16.8" customHeight="1">
      <c r="A236" s="40"/>
      <c r="B236" s="46"/>
      <c r="C236" s="299" t="s">
        <v>21</v>
      </c>
      <c r="D236" s="299" t="s">
        <v>583</v>
      </c>
      <c r="E236" s="19" t="s">
        <v>21</v>
      </c>
      <c r="F236" s="300">
        <v>0</v>
      </c>
      <c r="G236" s="40"/>
      <c r="H236" s="46"/>
    </row>
    <row r="237" s="2" customFormat="1" ht="16.8" customHeight="1">
      <c r="A237" s="40"/>
      <c r="B237" s="46"/>
      <c r="C237" s="299" t="s">
        <v>21</v>
      </c>
      <c r="D237" s="299" t="s">
        <v>584</v>
      </c>
      <c r="E237" s="19" t="s">
        <v>21</v>
      </c>
      <c r="F237" s="300">
        <v>136</v>
      </c>
      <c r="G237" s="40"/>
      <c r="H237" s="46"/>
    </row>
    <row r="238" s="2" customFormat="1" ht="16.8" customHeight="1">
      <c r="A238" s="40"/>
      <c r="B238" s="46"/>
      <c r="C238" s="299" t="s">
        <v>313</v>
      </c>
      <c r="D238" s="299" t="s">
        <v>424</v>
      </c>
      <c r="E238" s="19" t="s">
        <v>21</v>
      </c>
      <c r="F238" s="300">
        <v>136</v>
      </c>
      <c r="G238" s="40"/>
      <c r="H238" s="46"/>
    </row>
    <row r="239" s="2" customFormat="1" ht="16.8" customHeight="1">
      <c r="A239" s="40"/>
      <c r="B239" s="46"/>
      <c r="C239" s="301" t="s">
        <v>934</v>
      </c>
      <c r="D239" s="40"/>
      <c r="E239" s="40"/>
      <c r="F239" s="40"/>
      <c r="G239" s="40"/>
      <c r="H239" s="46"/>
    </row>
    <row r="240" s="2" customFormat="1" ht="16.8" customHeight="1">
      <c r="A240" s="40"/>
      <c r="B240" s="46"/>
      <c r="C240" s="299" t="s">
        <v>578</v>
      </c>
      <c r="D240" s="299" t="s">
        <v>579</v>
      </c>
      <c r="E240" s="19" t="s">
        <v>175</v>
      </c>
      <c r="F240" s="300">
        <v>38.079999999999998</v>
      </c>
      <c r="G240" s="40"/>
      <c r="H240" s="46"/>
    </row>
    <row r="241" s="2" customFormat="1" ht="16.8" customHeight="1">
      <c r="A241" s="40"/>
      <c r="B241" s="46"/>
      <c r="C241" s="299" t="s">
        <v>587</v>
      </c>
      <c r="D241" s="299" t="s">
        <v>588</v>
      </c>
      <c r="E241" s="19" t="s">
        <v>362</v>
      </c>
      <c r="F241" s="300">
        <v>0.057000000000000002</v>
      </c>
      <c r="G241" s="40"/>
      <c r="H241" s="46"/>
    </row>
    <row r="242" s="2" customFormat="1" ht="16.8" customHeight="1">
      <c r="A242" s="40"/>
      <c r="B242" s="46"/>
      <c r="C242" s="295" t="s">
        <v>357</v>
      </c>
      <c r="D242" s="296" t="s">
        <v>358</v>
      </c>
      <c r="E242" s="297" t="s">
        <v>175</v>
      </c>
      <c r="F242" s="298">
        <v>50</v>
      </c>
      <c r="G242" s="40"/>
      <c r="H242" s="46"/>
    </row>
    <row r="243" s="2" customFormat="1" ht="16.8" customHeight="1">
      <c r="A243" s="40"/>
      <c r="B243" s="46"/>
      <c r="C243" s="299" t="s">
        <v>21</v>
      </c>
      <c r="D243" s="299" t="s">
        <v>605</v>
      </c>
      <c r="E243" s="19" t="s">
        <v>21</v>
      </c>
      <c r="F243" s="300">
        <v>0</v>
      </c>
      <c r="G243" s="40"/>
      <c r="H243" s="46"/>
    </row>
    <row r="244" s="2" customFormat="1" ht="16.8" customHeight="1">
      <c r="A244" s="40"/>
      <c r="B244" s="46"/>
      <c r="C244" s="299" t="s">
        <v>357</v>
      </c>
      <c r="D244" s="299" t="s">
        <v>606</v>
      </c>
      <c r="E244" s="19" t="s">
        <v>21</v>
      </c>
      <c r="F244" s="300">
        <v>50</v>
      </c>
      <c r="G244" s="40"/>
      <c r="H244" s="46"/>
    </row>
    <row r="245" s="2" customFormat="1" ht="16.8" customHeight="1">
      <c r="A245" s="40"/>
      <c r="B245" s="46"/>
      <c r="C245" s="301" t="s">
        <v>934</v>
      </c>
      <c r="D245" s="40"/>
      <c r="E245" s="40"/>
      <c r="F245" s="40"/>
      <c r="G245" s="40"/>
      <c r="H245" s="46"/>
    </row>
    <row r="246" s="2" customFormat="1" ht="16.8" customHeight="1">
      <c r="A246" s="40"/>
      <c r="B246" s="46"/>
      <c r="C246" s="299" t="s">
        <v>601</v>
      </c>
      <c r="D246" s="299" t="s">
        <v>602</v>
      </c>
      <c r="E246" s="19" t="s">
        <v>175</v>
      </c>
      <c r="F246" s="300">
        <v>20</v>
      </c>
      <c r="G246" s="40"/>
      <c r="H246" s="46"/>
    </row>
    <row r="247" s="2" customFormat="1" ht="16.8" customHeight="1">
      <c r="A247" s="40"/>
      <c r="B247" s="46"/>
      <c r="C247" s="299" t="s">
        <v>635</v>
      </c>
      <c r="D247" s="299" t="s">
        <v>636</v>
      </c>
      <c r="E247" s="19" t="s">
        <v>362</v>
      </c>
      <c r="F247" s="300">
        <v>33.771000000000001</v>
      </c>
      <c r="G247" s="40"/>
      <c r="H247" s="46"/>
    </row>
    <row r="248" s="2" customFormat="1" ht="16.8" customHeight="1">
      <c r="A248" s="40"/>
      <c r="B248" s="46"/>
      <c r="C248" s="299" t="s">
        <v>609</v>
      </c>
      <c r="D248" s="299" t="s">
        <v>610</v>
      </c>
      <c r="E248" s="19" t="s">
        <v>362</v>
      </c>
      <c r="F248" s="300">
        <v>0.10100000000000001</v>
      </c>
      <c r="G248" s="40"/>
      <c r="H248" s="46"/>
    </row>
    <row r="249" s="2" customFormat="1" ht="16.8" customHeight="1">
      <c r="A249" s="40"/>
      <c r="B249" s="46"/>
      <c r="C249" s="295" t="s">
        <v>332</v>
      </c>
      <c r="D249" s="296" t="s">
        <v>333</v>
      </c>
      <c r="E249" s="297" t="s">
        <v>175</v>
      </c>
      <c r="F249" s="298">
        <v>25.600000000000001</v>
      </c>
      <c r="G249" s="40"/>
      <c r="H249" s="46"/>
    </row>
    <row r="250" s="2" customFormat="1" ht="16.8" customHeight="1">
      <c r="A250" s="40"/>
      <c r="B250" s="46"/>
      <c r="C250" s="299" t="s">
        <v>21</v>
      </c>
      <c r="D250" s="299" t="s">
        <v>598</v>
      </c>
      <c r="E250" s="19" t="s">
        <v>21</v>
      </c>
      <c r="F250" s="300">
        <v>0</v>
      </c>
      <c r="G250" s="40"/>
      <c r="H250" s="46"/>
    </row>
    <row r="251" s="2" customFormat="1" ht="16.8" customHeight="1">
      <c r="A251" s="40"/>
      <c r="B251" s="46"/>
      <c r="C251" s="299" t="s">
        <v>332</v>
      </c>
      <c r="D251" s="299" t="s">
        <v>599</v>
      </c>
      <c r="E251" s="19" t="s">
        <v>21</v>
      </c>
      <c r="F251" s="300">
        <v>25.600000000000001</v>
      </c>
      <c r="G251" s="40"/>
      <c r="H251" s="46"/>
    </row>
    <row r="252" s="2" customFormat="1" ht="16.8" customHeight="1">
      <c r="A252" s="40"/>
      <c r="B252" s="46"/>
      <c r="C252" s="301" t="s">
        <v>934</v>
      </c>
      <c r="D252" s="40"/>
      <c r="E252" s="40"/>
      <c r="F252" s="40"/>
      <c r="G252" s="40"/>
      <c r="H252" s="46"/>
    </row>
    <row r="253" s="2" customFormat="1" ht="16.8" customHeight="1">
      <c r="A253" s="40"/>
      <c r="B253" s="46"/>
      <c r="C253" s="299" t="s">
        <v>594</v>
      </c>
      <c r="D253" s="299" t="s">
        <v>595</v>
      </c>
      <c r="E253" s="19" t="s">
        <v>175</v>
      </c>
      <c r="F253" s="300">
        <v>25.600000000000001</v>
      </c>
      <c r="G253" s="40"/>
      <c r="H253" s="46"/>
    </row>
    <row r="254" s="2" customFormat="1" ht="16.8" customHeight="1">
      <c r="A254" s="40"/>
      <c r="B254" s="46"/>
      <c r="C254" s="299" t="s">
        <v>635</v>
      </c>
      <c r="D254" s="299" t="s">
        <v>636</v>
      </c>
      <c r="E254" s="19" t="s">
        <v>362</v>
      </c>
      <c r="F254" s="300">
        <v>33.771000000000001</v>
      </c>
      <c r="G254" s="40"/>
      <c r="H254" s="46"/>
    </row>
    <row r="255" s="2" customFormat="1" ht="16.8" customHeight="1">
      <c r="A255" s="40"/>
      <c r="B255" s="46"/>
      <c r="C255" s="295" t="s">
        <v>307</v>
      </c>
      <c r="D255" s="296" t="s">
        <v>308</v>
      </c>
      <c r="E255" s="297" t="s">
        <v>175</v>
      </c>
      <c r="F255" s="298">
        <v>8.5999999999999996</v>
      </c>
      <c r="G255" s="40"/>
      <c r="H255" s="46"/>
    </row>
    <row r="256" s="2" customFormat="1" ht="16.8" customHeight="1">
      <c r="A256" s="40"/>
      <c r="B256" s="46"/>
      <c r="C256" s="299" t="s">
        <v>21</v>
      </c>
      <c r="D256" s="299" t="s">
        <v>418</v>
      </c>
      <c r="E256" s="19" t="s">
        <v>21</v>
      </c>
      <c r="F256" s="300">
        <v>0</v>
      </c>
      <c r="G256" s="40"/>
      <c r="H256" s="46"/>
    </row>
    <row r="257" s="2" customFormat="1" ht="16.8" customHeight="1">
      <c r="A257" s="40"/>
      <c r="B257" s="46"/>
      <c r="C257" s="299" t="s">
        <v>21</v>
      </c>
      <c r="D257" s="299" t="s">
        <v>546</v>
      </c>
      <c r="E257" s="19" t="s">
        <v>21</v>
      </c>
      <c r="F257" s="300">
        <v>0</v>
      </c>
      <c r="G257" s="40"/>
      <c r="H257" s="46"/>
    </row>
    <row r="258" s="2" customFormat="1" ht="16.8" customHeight="1">
      <c r="A258" s="40"/>
      <c r="B258" s="46"/>
      <c r="C258" s="299" t="s">
        <v>21</v>
      </c>
      <c r="D258" s="299" t="s">
        <v>547</v>
      </c>
      <c r="E258" s="19" t="s">
        <v>21</v>
      </c>
      <c r="F258" s="300">
        <v>8.5999999999999996</v>
      </c>
      <c r="G258" s="40"/>
      <c r="H258" s="46"/>
    </row>
    <row r="259" s="2" customFormat="1" ht="16.8" customHeight="1">
      <c r="A259" s="40"/>
      <c r="B259" s="46"/>
      <c r="C259" s="299" t="s">
        <v>307</v>
      </c>
      <c r="D259" s="299" t="s">
        <v>424</v>
      </c>
      <c r="E259" s="19" t="s">
        <v>21</v>
      </c>
      <c r="F259" s="300">
        <v>8.5999999999999996</v>
      </c>
      <c r="G259" s="40"/>
      <c r="H259" s="46"/>
    </row>
    <row r="260" s="2" customFormat="1" ht="16.8" customHeight="1">
      <c r="A260" s="40"/>
      <c r="B260" s="46"/>
      <c r="C260" s="301" t="s">
        <v>934</v>
      </c>
      <c r="D260" s="40"/>
      <c r="E260" s="40"/>
      <c r="F260" s="40"/>
      <c r="G260" s="40"/>
      <c r="H260" s="46"/>
    </row>
    <row r="261" s="2" customFormat="1" ht="16.8" customHeight="1">
      <c r="A261" s="40"/>
      <c r="B261" s="46"/>
      <c r="C261" s="299" t="s">
        <v>540</v>
      </c>
      <c r="D261" s="299" t="s">
        <v>541</v>
      </c>
      <c r="E261" s="19" t="s">
        <v>175</v>
      </c>
      <c r="F261" s="300">
        <v>8.5999999999999996</v>
      </c>
      <c r="G261" s="40"/>
      <c r="H261" s="46"/>
    </row>
    <row r="262" s="2" customFormat="1" ht="16.8" customHeight="1">
      <c r="A262" s="40"/>
      <c r="B262" s="46"/>
      <c r="C262" s="299" t="s">
        <v>635</v>
      </c>
      <c r="D262" s="299" t="s">
        <v>636</v>
      </c>
      <c r="E262" s="19" t="s">
        <v>362</v>
      </c>
      <c r="F262" s="300">
        <v>33.771000000000001</v>
      </c>
      <c r="G262" s="40"/>
      <c r="H262" s="46"/>
    </row>
    <row r="263" s="2" customFormat="1" ht="16.8" customHeight="1">
      <c r="A263" s="40"/>
      <c r="B263" s="46"/>
      <c r="C263" s="295" t="s">
        <v>390</v>
      </c>
      <c r="D263" s="296" t="s">
        <v>391</v>
      </c>
      <c r="E263" s="297" t="s">
        <v>204</v>
      </c>
      <c r="F263" s="298">
        <v>243.59100000000001</v>
      </c>
      <c r="G263" s="40"/>
      <c r="H263" s="46"/>
    </row>
    <row r="264" s="2" customFormat="1" ht="16.8" customHeight="1">
      <c r="A264" s="40"/>
      <c r="B264" s="46"/>
      <c r="C264" s="299" t="s">
        <v>21</v>
      </c>
      <c r="D264" s="299" t="s">
        <v>874</v>
      </c>
      <c r="E264" s="19" t="s">
        <v>21</v>
      </c>
      <c r="F264" s="300">
        <v>0</v>
      </c>
      <c r="G264" s="40"/>
      <c r="H264" s="46"/>
    </row>
    <row r="265" s="2" customFormat="1" ht="16.8" customHeight="1">
      <c r="A265" s="40"/>
      <c r="B265" s="46"/>
      <c r="C265" s="299" t="s">
        <v>21</v>
      </c>
      <c r="D265" s="299" t="s">
        <v>769</v>
      </c>
      <c r="E265" s="19" t="s">
        <v>21</v>
      </c>
      <c r="F265" s="300">
        <v>0</v>
      </c>
      <c r="G265" s="40"/>
      <c r="H265" s="46"/>
    </row>
    <row r="266" s="2" customFormat="1" ht="16.8" customHeight="1">
      <c r="A266" s="40"/>
      <c r="B266" s="46"/>
      <c r="C266" s="299" t="s">
        <v>21</v>
      </c>
      <c r="D266" s="299" t="s">
        <v>875</v>
      </c>
      <c r="E266" s="19" t="s">
        <v>21</v>
      </c>
      <c r="F266" s="300">
        <v>6.8200000000000003</v>
      </c>
      <c r="G266" s="40"/>
      <c r="H266" s="46"/>
    </row>
    <row r="267" s="2" customFormat="1" ht="16.8" customHeight="1">
      <c r="A267" s="40"/>
      <c r="B267" s="46"/>
      <c r="C267" s="299" t="s">
        <v>21</v>
      </c>
      <c r="D267" s="299" t="s">
        <v>876</v>
      </c>
      <c r="E267" s="19" t="s">
        <v>21</v>
      </c>
      <c r="F267" s="300">
        <v>3.9159999999999999</v>
      </c>
      <c r="G267" s="40"/>
      <c r="H267" s="46"/>
    </row>
    <row r="268" s="2" customFormat="1" ht="16.8" customHeight="1">
      <c r="A268" s="40"/>
      <c r="B268" s="46"/>
      <c r="C268" s="299" t="s">
        <v>21</v>
      </c>
      <c r="D268" s="299" t="s">
        <v>877</v>
      </c>
      <c r="E268" s="19" t="s">
        <v>21</v>
      </c>
      <c r="F268" s="300">
        <v>20.100000000000001</v>
      </c>
      <c r="G268" s="40"/>
      <c r="H268" s="46"/>
    </row>
    <row r="269" s="2" customFormat="1" ht="16.8" customHeight="1">
      <c r="A269" s="40"/>
      <c r="B269" s="46"/>
      <c r="C269" s="299" t="s">
        <v>21</v>
      </c>
      <c r="D269" s="299" t="s">
        <v>878</v>
      </c>
      <c r="E269" s="19" t="s">
        <v>21</v>
      </c>
      <c r="F269" s="300">
        <v>74.700000000000003</v>
      </c>
      <c r="G269" s="40"/>
      <c r="H269" s="46"/>
    </row>
    <row r="270" s="2" customFormat="1" ht="16.8" customHeight="1">
      <c r="A270" s="40"/>
      <c r="B270" s="46"/>
      <c r="C270" s="299" t="s">
        <v>21</v>
      </c>
      <c r="D270" s="299" t="s">
        <v>879</v>
      </c>
      <c r="E270" s="19" t="s">
        <v>21</v>
      </c>
      <c r="F270" s="300">
        <v>34.399999999999999</v>
      </c>
      <c r="G270" s="40"/>
      <c r="H270" s="46"/>
    </row>
    <row r="271" s="2" customFormat="1" ht="16.8" customHeight="1">
      <c r="A271" s="40"/>
      <c r="B271" s="46"/>
      <c r="C271" s="299" t="s">
        <v>21</v>
      </c>
      <c r="D271" s="299" t="s">
        <v>880</v>
      </c>
      <c r="E271" s="19" t="s">
        <v>21</v>
      </c>
      <c r="F271" s="300">
        <v>0</v>
      </c>
      <c r="G271" s="40"/>
      <c r="H271" s="46"/>
    </row>
    <row r="272" s="2" customFormat="1" ht="16.8" customHeight="1">
      <c r="A272" s="40"/>
      <c r="B272" s="46"/>
      <c r="C272" s="299" t="s">
        <v>21</v>
      </c>
      <c r="D272" s="299" t="s">
        <v>881</v>
      </c>
      <c r="E272" s="19" t="s">
        <v>21</v>
      </c>
      <c r="F272" s="300">
        <v>85</v>
      </c>
      <c r="G272" s="40"/>
      <c r="H272" s="46"/>
    </row>
    <row r="273" s="2" customFormat="1" ht="16.8" customHeight="1">
      <c r="A273" s="40"/>
      <c r="B273" s="46"/>
      <c r="C273" s="299" t="s">
        <v>21</v>
      </c>
      <c r="D273" s="299" t="s">
        <v>882</v>
      </c>
      <c r="E273" s="19" t="s">
        <v>21</v>
      </c>
      <c r="F273" s="300">
        <v>4.2800000000000002</v>
      </c>
      <c r="G273" s="40"/>
      <c r="H273" s="46"/>
    </row>
    <row r="274" s="2" customFormat="1" ht="16.8" customHeight="1">
      <c r="A274" s="40"/>
      <c r="B274" s="46"/>
      <c r="C274" s="299" t="s">
        <v>21</v>
      </c>
      <c r="D274" s="299" t="s">
        <v>883</v>
      </c>
      <c r="E274" s="19" t="s">
        <v>21</v>
      </c>
      <c r="F274" s="300">
        <v>12.375</v>
      </c>
      <c r="G274" s="40"/>
      <c r="H274" s="46"/>
    </row>
    <row r="275" s="2" customFormat="1" ht="16.8" customHeight="1">
      <c r="A275" s="40"/>
      <c r="B275" s="46"/>
      <c r="C275" s="299" t="s">
        <v>21</v>
      </c>
      <c r="D275" s="299" t="s">
        <v>884</v>
      </c>
      <c r="E275" s="19" t="s">
        <v>21</v>
      </c>
      <c r="F275" s="300">
        <v>2</v>
      </c>
      <c r="G275" s="40"/>
      <c r="H275" s="46"/>
    </row>
    <row r="276" s="2" customFormat="1" ht="16.8" customHeight="1">
      <c r="A276" s="40"/>
      <c r="B276" s="46"/>
      <c r="C276" s="299" t="s">
        <v>390</v>
      </c>
      <c r="D276" s="299" t="s">
        <v>424</v>
      </c>
      <c r="E276" s="19" t="s">
        <v>21</v>
      </c>
      <c r="F276" s="300">
        <v>243.59100000000001</v>
      </c>
      <c r="G276" s="40"/>
      <c r="H276" s="46"/>
    </row>
    <row r="277" s="2" customFormat="1" ht="16.8" customHeight="1">
      <c r="A277" s="40"/>
      <c r="B277" s="46"/>
      <c r="C277" s="301" t="s">
        <v>934</v>
      </c>
      <c r="D277" s="40"/>
      <c r="E277" s="40"/>
      <c r="F277" s="40"/>
      <c r="G277" s="40"/>
      <c r="H277" s="46"/>
    </row>
    <row r="278" s="2" customFormat="1" ht="16.8" customHeight="1">
      <c r="A278" s="40"/>
      <c r="B278" s="46"/>
      <c r="C278" s="299" t="s">
        <v>870</v>
      </c>
      <c r="D278" s="299" t="s">
        <v>871</v>
      </c>
      <c r="E278" s="19" t="s">
        <v>204</v>
      </c>
      <c r="F278" s="300">
        <v>243.59100000000001</v>
      </c>
      <c r="G278" s="40"/>
      <c r="H278" s="46"/>
    </row>
    <row r="279" s="2" customFormat="1" ht="16.8" customHeight="1">
      <c r="A279" s="40"/>
      <c r="B279" s="46"/>
      <c r="C279" s="299" t="s">
        <v>843</v>
      </c>
      <c r="D279" s="299" t="s">
        <v>844</v>
      </c>
      <c r="E279" s="19" t="s">
        <v>204</v>
      </c>
      <c r="F279" s="300">
        <v>243.59100000000001</v>
      </c>
      <c r="G279" s="40"/>
      <c r="H279" s="46"/>
    </row>
    <row r="280" s="2" customFormat="1" ht="16.8" customHeight="1">
      <c r="A280" s="40"/>
      <c r="B280" s="46"/>
      <c r="C280" s="299" t="s">
        <v>860</v>
      </c>
      <c r="D280" s="299" t="s">
        <v>861</v>
      </c>
      <c r="E280" s="19" t="s">
        <v>204</v>
      </c>
      <c r="F280" s="300">
        <v>243.59100000000001</v>
      </c>
      <c r="G280" s="40"/>
      <c r="H280" s="46"/>
    </row>
    <row r="281" s="2" customFormat="1" ht="7.44" customHeight="1">
      <c r="A281" s="40"/>
      <c r="B281" s="158"/>
      <c r="C281" s="159"/>
      <c r="D281" s="159"/>
      <c r="E281" s="159"/>
      <c r="F281" s="159"/>
      <c r="G281" s="159"/>
      <c r="H281" s="46"/>
    </row>
    <row r="282" s="2" customFormat="1">
      <c r="A282" s="40"/>
      <c r="B282" s="40"/>
      <c r="C282" s="40"/>
      <c r="D282" s="40"/>
      <c r="E282" s="40"/>
      <c r="F282" s="40"/>
      <c r="G282" s="40"/>
      <c r="H282" s="40"/>
    </row>
  </sheetData>
  <sheetProtection sheet="1" formatColumns="0" formatRows="0" objects="1" scenarios="1" spinCount="100000" saltValue="ECDQotCJAWgENcqgbw1Qcey6JZ4CGTvBdT/s+iWC6ZUFVpgkD+b/rMpshOCU1aSkCUjrKXbvFWQHTDmaIWLNFQ==" hashValue="PCb5BkpuAioAz5xN4WHc/eKy3rUKkEMRfYPtGAJLHJoZQ9kn2wma1Dw0y7peXJTGuPE7G1tFCqemj7iFvD7u0Q==" algorithmName="SHA-512" password="CC35"/>
  <mergeCells count="2">
    <mergeCell ref="D5:F5"/>
    <mergeCell ref="D6:F6"/>
  </mergeCells>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302" customWidth="1"/>
    <col min="2" max="2" width="1.667969" style="302" customWidth="1"/>
    <col min="3" max="4" width="5" style="302" customWidth="1"/>
    <col min="5" max="5" width="11.66016" style="302" customWidth="1"/>
    <col min="6" max="6" width="9.160156" style="302" customWidth="1"/>
    <col min="7" max="7" width="5" style="302" customWidth="1"/>
    <col min="8" max="8" width="77.83203" style="302" customWidth="1"/>
    <col min="9" max="10" width="20" style="302" customWidth="1"/>
    <col min="11" max="11" width="1.667969" style="302" customWidth="1"/>
  </cols>
  <sheetData>
    <row r="1" s="1" customFormat="1" ht="37.5" customHeight="1"/>
    <row r="2" s="1" customFormat="1" ht="7.5" customHeight="1">
      <c r="B2" s="303"/>
      <c r="C2" s="304"/>
      <c r="D2" s="304"/>
      <c r="E2" s="304"/>
      <c r="F2" s="304"/>
      <c r="G2" s="304"/>
      <c r="H2" s="304"/>
      <c r="I2" s="304"/>
      <c r="J2" s="304"/>
      <c r="K2" s="305"/>
    </row>
    <row r="3" s="17" customFormat="1" ht="45" customHeight="1">
      <c r="B3" s="306"/>
      <c r="C3" s="307" t="s">
        <v>938</v>
      </c>
      <c r="D3" s="307"/>
      <c r="E3" s="307"/>
      <c r="F3" s="307"/>
      <c r="G3" s="307"/>
      <c r="H3" s="307"/>
      <c r="I3" s="307"/>
      <c r="J3" s="307"/>
      <c r="K3" s="308"/>
    </row>
    <row r="4" s="1" customFormat="1" ht="25.5" customHeight="1">
      <c r="B4" s="309"/>
      <c r="C4" s="310" t="s">
        <v>939</v>
      </c>
      <c r="D4" s="310"/>
      <c r="E4" s="310"/>
      <c r="F4" s="310"/>
      <c r="G4" s="310"/>
      <c r="H4" s="310"/>
      <c r="I4" s="310"/>
      <c r="J4" s="310"/>
      <c r="K4" s="311"/>
    </row>
    <row r="5" s="1" customFormat="1" ht="5.25" customHeight="1">
      <c r="B5" s="309"/>
      <c r="C5" s="312"/>
      <c r="D5" s="312"/>
      <c r="E5" s="312"/>
      <c r="F5" s="312"/>
      <c r="G5" s="312"/>
      <c r="H5" s="312"/>
      <c r="I5" s="312"/>
      <c r="J5" s="312"/>
      <c r="K5" s="311"/>
    </row>
    <row r="6" s="1" customFormat="1" ht="15" customHeight="1">
      <c r="B6" s="309"/>
      <c r="C6" s="313" t="s">
        <v>940</v>
      </c>
      <c r="D6" s="313"/>
      <c r="E6" s="313"/>
      <c r="F6" s="313"/>
      <c r="G6" s="313"/>
      <c r="H6" s="313"/>
      <c r="I6" s="313"/>
      <c r="J6" s="313"/>
      <c r="K6" s="311"/>
    </row>
    <row r="7" s="1" customFormat="1" ht="15" customHeight="1">
      <c r="B7" s="314"/>
      <c r="C7" s="313" t="s">
        <v>941</v>
      </c>
      <c r="D7" s="313"/>
      <c r="E7" s="313"/>
      <c r="F7" s="313"/>
      <c r="G7" s="313"/>
      <c r="H7" s="313"/>
      <c r="I7" s="313"/>
      <c r="J7" s="313"/>
      <c r="K7" s="311"/>
    </row>
    <row r="8" s="1" customFormat="1" ht="12.75" customHeight="1">
      <c r="B8" s="314"/>
      <c r="C8" s="313"/>
      <c r="D8" s="313"/>
      <c r="E8" s="313"/>
      <c r="F8" s="313"/>
      <c r="G8" s="313"/>
      <c r="H8" s="313"/>
      <c r="I8" s="313"/>
      <c r="J8" s="313"/>
      <c r="K8" s="311"/>
    </row>
    <row r="9" s="1" customFormat="1" ht="15" customHeight="1">
      <c r="B9" s="314"/>
      <c r="C9" s="313" t="s">
        <v>942</v>
      </c>
      <c r="D9" s="313"/>
      <c r="E9" s="313"/>
      <c r="F9" s="313"/>
      <c r="G9" s="313"/>
      <c r="H9" s="313"/>
      <c r="I9" s="313"/>
      <c r="J9" s="313"/>
      <c r="K9" s="311"/>
    </row>
    <row r="10" s="1" customFormat="1" ht="15" customHeight="1">
      <c r="B10" s="314"/>
      <c r="C10" s="313"/>
      <c r="D10" s="313" t="s">
        <v>943</v>
      </c>
      <c r="E10" s="313"/>
      <c r="F10" s="313"/>
      <c r="G10" s="313"/>
      <c r="H10" s="313"/>
      <c r="I10" s="313"/>
      <c r="J10" s="313"/>
      <c r="K10" s="311"/>
    </row>
    <row r="11" s="1" customFormat="1" ht="15" customHeight="1">
      <c r="B11" s="314"/>
      <c r="C11" s="315"/>
      <c r="D11" s="313" t="s">
        <v>944</v>
      </c>
      <c r="E11" s="313"/>
      <c r="F11" s="313"/>
      <c r="G11" s="313"/>
      <c r="H11" s="313"/>
      <c r="I11" s="313"/>
      <c r="J11" s="313"/>
      <c r="K11" s="311"/>
    </row>
    <row r="12" s="1" customFormat="1" ht="15" customHeight="1">
      <c r="B12" s="314"/>
      <c r="C12" s="315"/>
      <c r="D12" s="313"/>
      <c r="E12" s="313"/>
      <c r="F12" s="313"/>
      <c r="G12" s="313"/>
      <c r="H12" s="313"/>
      <c r="I12" s="313"/>
      <c r="J12" s="313"/>
      <c r="K12" s="311"/>
    </row>
    <row r="13" s="1" customFormat="1" ht="15" customHeight="1">
      <c r="B13" s="314"/>
      <c r="C13" s="315"/>
      <c r="D13" s="316" t="s">
        <v>945</v>
      </c>
      <c r="E13" s="313"/>
      <c r="F13" s="313"/>
      <c r="G13" s="313"/>
      <c r="H13" s="313"/>
      <c r="I13" s="313"/>
      <c r="J13" s="313"/>
      <c r="K13" s="311"/>
    </row>
    <row r="14" s="1" customFormat="1" ht="12.75" customHeight="1">
      <c r="B14" s="314"/>
      <c r="C14" s="315"/>
      <c r="D14" s="315"/>
      <c r="E14" s="315"/>
      <c r="F14" s="315"/>
      <c r="G14" s="315"/>
      <c r="H14" s="315"/>
      <c r="I14" s="315"/>
      <c r="J14" s="315"/>
      <c r="K14" s="311"/>
    </row>
    <row r="15" s="1" customFormat="1" ht="15" customHeight="1">
      <c r="B15" s="314"/>
      <c r="C15" s="315"/>
      <c r="D15" s="313" t="s">
        <v>946</v>
      </c>
      <c r="E15" s="313"/>
      <c r="F15" s="313"/>
      <c r="G15" s="313"/>
      <c r="H15" s="313"/>
      <c r="I15" s="313"/>
      <c r="J15" s="313"/>
      <c r="K15" s="311"/>
    </row>
    <row r="16" s="1" customFormat="1" ht="15" customHeight="1">
      <c r="B16" s="314"/>
      <c r="C16" s="315"/>
      <c r="D16" s="313" t="s">
        <v>947</v>
      </c>
      <c r="E16" s="313"/>
      <c r="F16" s="313"/>
      <c r="G16" s="313"/>
      <c r="H16" s="313"/>
      <c r="I16" s="313"/>
      <c r="J16" s="313"/>
      <c r="K16" s="311"/>
    </row>
    <row r="17" s="1" customFormat="1" ht="15" customHeight="1">
      <c r="B17" s="314"/>
      <c r="C17" s="315"/>
      <c r="D17" s="313" t="s">
        <v>948</v>
      </c>
      <c r="E17" s="313"/>
      <c r="F17" s="313"/>
      <c r="G17" s="313"/>
      <c r="H17" s="313"/>
      <c r="I17" s="313"/>
      <c r="J17" s="313"/>
      <c r="K17" s="311"/>
    </row>
    <row r="18" s="1" customFormat="1" ht="15" customHeight="1">
      <c r="B18" s="314"/>
      <c r="C18" s="315"/>
      <c r="D18" s="315"/>
      <c r="E18" s="317" t="s">
        <v>93</v>
      </c>
      <c r="F18" s="313" t="s">
        <v>949</v>
      </c>
      <c r="G18" s="313"/>
      <c r="H18" s="313"/>
      <c r="I18" s="313"/>
      <c r="J18" s="313"/>
      <c r="K18" s="311"/>
    </row>
    <row r="19" s="1" customFormat="1" ht="15" customHeight="1">
      <c r="B19" s="314"/>
      <c r="C19" s="315"/>
      <c r="D19" s="315"/>
      <c r="E19" s="317" t="s">
        <v>950</v>
      </c>
      <c r="F19" s="313" t="s">
        <v>951</v>
      </c>
      <c r="G19" s="313"/>
      <c r="H19" s="313"/>
      <c r="I19" s="313"/>
      <c r="J19" s="313"/>
      <c r="K19" s="311"/>
    </row>
    <row r="20" s="1" customFormat="1" ht="15" customHeight="1">
      <c r="B20" s="314"/>
      <c r="C20" s="315"/>
      <c r="D20" s="315"/>
      <c r="E20" s="317" t="s">
        <v>84</v>
      </c>
      <c r="F20" s="313" t="s">
        <v>952</v>
      </c>
      <c r="G20" s="313"/>
      <c r="H20" s="313"/>
      <c r="I20" s="313"/>
      <c r="J20" s="313"/>
      <c r="K20" s="311"/>
    </row>
    <row r="21" s="1" customFormat="1" ht="15" customHeight="1">
      <c r="B21" s="314"/>
      <c r="C21" s="315"/>
      <c r="D21" s="315"/>
      <c r="E21" s="317" t="s">
        <v>95</v>
      </c>
      <c r="F21" s="313" t="s">
        <v>96</v>
      </c>
      <c r="G21" s="313"/>
      <c r="H21" s="313"/>
      <c r="I21" s="313"/>
      <c r="J21" s="313"/>
      <c r="K21" s="311"/>
    </row>
    <row r="22" s="1" customFormat="1" ht="15" customHeight="1">
      <c r="B22" s="314"/>
      <c r="C22" s="315"/>
      <c r="D22" s="315"/>
      <c r="E22" s="317" t="s">
        <v>953</v>
      </c>
      <c r="F22" s="313" t="s">
        <v>233</v>
      </c>
      <c r="G22" s="313"/>
      <c r="H22" s="313"/>
      <c r="I22" s="313"/>
      <c r="J22" s="313"/>
      <c r="K22" s="311"/>
    </row>
    <row r="23" s="1" customFormat="1" ht="15" customHeight="1">
      <c r="B23" s="314"/>
      <c r="C23" s="315"/>
      <c r="D23" s="315"/>
      <c r="E23" s="317" t="s">
        <v>954</v>
      </c>
      <c r="F23" s="313" t="s">
        <v>955</v>
      </c>
      <c r="G23" s="313"/>
      <c r="H23" s="313"/>
      <c r="I23" s="313"/>
      <c r="J23" s="313"/>
      <c r="K23" s="311"/>
    </row>
    <row r="24" s="1" customFormat="1" ht="12.75" customHeight="1">
      <c r="B24" s="314"/>
      <c r="C24" s="315"/>
      <c r="D24" s="315"/>
      <c r="E24" s="315"/>
      <c r="F24" s="315"/>
      <c r="G24" s="315"/>
      <c r="H24" s="315"/>
      <c r="I24" s="315"/>
      <c r="J24" s="315"/>
      <c r="K24" s="311"/>
    </row>
    <row r="25" s="1" customFormat="1" ht="15" customHeight="1">
      <c r="B25" s="314"/>
      <c r="C25" s="313" t="s">
        <v>956</v>
      </c>
      <c r="D25" s="313"/>
      <c r="E25" s="313"/>
      <c r="F25" s="313"/>
      <c r="G25" s="313"/>
      <c r="H25" s="313"/>
      <c r="I25" s="313"/>
      <c r="J25" s="313"/>
      <c r="K25" s="311"/>
    </row>
    <row r="26" s="1" customFormat="1" ht="15" customHeight="1">
      <c r="B26" s="314"/>
      <c r="C26" s="313" t="s">
        <v>957</v>
      </c>
      <c r="D26" s="313"/>
      <c r="E26" s="313"/>
      <c r="F26" s="313"/>
      <c r="G26" s="313"/>
      <c r="H26" s="313"/>
      <c r="I26" s="313"/>
      <c r="J26" s="313"/>
      <c r="K26" s="311"/>
    </row>
    <row r="27" s="1" customFormat="1" ht="15" customHeight="1">
      <c r="B27" s="314"/>
      <c r="C27" s="313"/>
      <c r="D27" s="313" t="s">
        <v>958</v>
      </c>
      <c r="E27" s="313"/>
      <c r="F27" s="313"/>
      <c r="G27" s="313"/>
      <c r="H27" s="313"/>
      <c r="I27" s="313"/>
      <c r="J27" s="313"/>
      <c r="K27" s="311"/>
    </row>
    <row r="28" s="1" customFormat="1" ht="15" customHeight="1">
      <c r="B28" s="314"/>
      <c r="C28" s="315"/>
      <c r="D28" s="313" t="s">
        <v>959</v>
      </c>
      <c r="E28" s="313"/>
      <c r="F28" s="313"/>
      <c r="G28" s="313"/>
      <c r="H28" s="313"/>
      <c r="I28" s="313"/>
      <c r="J28" s="313"/>
      <c r="K28" s="311"/>
    </row>
    <row r="29" s="1" customFormat="1" ht="12.75" customHeight="1">
      <c r="B29" s="314"/>
      <c r="C29" s="315"/>
      <c r="D29" s="315"/>
      <c r="E29" s="315"/>
      <c r="F29" s="315"/>
      <c r="G29" s="315"/>
      <c r="H29" s="315"/>
      <c r="I29" s="315"/>
      <c r="J29" s="315"/>
      <c r="K29" s="311"/>
    </row>
    <row r="30" s="1" customFormat="1" ht="15" customHeight="1">
      <c r="B30" s="314"/>
      <c r="C30" s="315"/>
      <c r="D30" s="313" t="s">
        <v>960</v>
      </c>
      <c r="E30" s="313"/>
      <c r="F30" s="313"/>
      <c r="G30" s="313"/>
      <c r="H30" s="313"/>
      <c r="I30" s="313"/>
      <c r="J30" s="313"/>
      <c r="K30" s="311"/>
    </row>
    <row r="31" s="1" customFormat="1" ht="15" customHeight="1">
      <c r="B31" s="314"/>
      <c r="C31" s="315"/>
      <c r="D31" s="313" t="s">
        <v>961</v>
      </c>
      <c r="E31" s="313"/>
      <c r="F31" s="313"/>
      <c r="G31" s="313"/>
      <c r="H31" s="313"/>
      <c r="I31" s="313"/>
      <c r="J31" s="313"/>
      <c r="K31" s="311"/>
    </row>
    <row r="32" s="1" customFormat="1" ht="12.75" customHeight="1">
      <c r="B32" s="314"/>
      <c r="C32" s="315"/>
      <c r="D32" s="315"/>
      <c r="E32" s="315"/>
      <c r="F32" s="315"/>
      <c r="G32" s="315"/>
      <c r="H32" s="315"/>
      <c r="I32" s="315"/>
      <c r="J32" s="315"/>
      <c r="K32" s="311"/>
    </row>
    <row r="33" s="1" customFormat="1" ht="15" customHeight="1">
      <c r="B33" s="314"/>
      <c r="C33" s="315"/>
      <c r="D33" s="313" t="s">
        <v>962</v>
      </c>
      <c r="E33" s="313"/>
      <c r="F33" s="313"/>
      <c r="G33" s="313"/>
      <c r="H33" s="313"/>
      <c r="I33" s="313"/>
      <c r="J33" s="313"/>
      <c r="K33" s="311"/>
    </row>
    <row r="34" s="1" customFormat="1" ht="15" customHeight="1">
      <c r="B34" s="314"/>
      <c r="C34" s="315"/>
      <c r="D34" s="313" t="s">
        <v>963</v>
      </c>
      <c r="E34" s="313"/>
      <c r="F34" s="313"/>
      <c r="G34" s="313"/>
      <c r="H34" s="313"/>
      <c r="I34" s="313"/>
      <c r="J34" s="313"/>
      <c r="K34" s="311"/>
    </row>
    <row r="35" s="1" customFormat="1" ht="15" customHeight="1">
      <c r="B35" s="314"/>
      <c r="C35" s="315"/>
      <c r="D35" s="313" t="s">
        <v>964</v>
      </c>
      <c r="E35" s="313"/>
      <c r="F35" s="313"/>
      <c r="G35" s="313"/>
      <c r="H35" s="313"/>
      <c r="I35" s="313"/>
      <c r="J35" s="313"/>
      <c r="K35" s="311"/>
    </row>
    <row r="36" s="1" customFormat="1" ht="15" customHeight="1">
      <c r="B36" s="314"/>
      <c r="C36" s="315"/>
      <c r="D36" s="313"/>
      <c r="E36" s="316" t="s">
        <v>114</v>
      </c>
      <c r="F36" s="313"/>
      <c r="G36" s="313" t="s">
        <v>965</v>
      </c>
      <c r="H36" s="313"/>
      <c r="I36" s="313"/>
      <c r="J36" s="313"/>
      <c r="K36" s="311"/>
    </row>
    <row r="37" s="1" customFormat="1" ht="30.75" customHeight="1">
      <c r="B37" s="314"/>
      <c r="C37" s="315"/>
      <c r="D37" s="313"/>
      <c r="E37" s="316" t="s">
        <v>966</v>
      </c>
      <c r="F37" s="313"/>
      <c r="G37" s="313" t="s">
        <v>967</v>
      </c>
      <c r="H37" s="313"/>
      <c r="I37" s="313"/>
      <c r="J37" s="313"/>
      <c r="K37" s="311"/>
    </row>
    <row r="38" s="1" customFormat="1" ht="15" customHeight="1">
      <c r="B38" s="314"/>
      <c r="C38" s="315"/>
      <c r="D38" s="313"/>
      <c r="E38" s="316" t="s">
        <v>58</v>
      </c>
      <c r="F38" s="313"/>
      <c r="G38" s="313" t="s">
        <v>968</v>
      </c>
      <c r="H38" s="313"/>
      <c r="I38" s="313"/>
      <c r="J38" s="313"/>
      <c r="K38" s="311"/>
    </row>
    <row r="39" s="1" customFormat="1" ht="15" customHeight="1">
      <c r="B39" s="314"/>
      <c r="C39" s="315"/>
      <c r="D39" s="313"/>
      <c r="E39" s="316" t="s">
        <v>59</v>
      </c>
      <c r="F39" s="313"/>
      <c r="G39" s="313" t="s">
        <v>969</v>
      </c>
      <c r="H39" s="313"/>
      <c r="I39" s="313"/>
      <c r="J39" s="313"/>
      <c r="K39" s="311"/>
    </row>
    <row r="40" s="1" customFormat="1" ht="15" customHeight="1">
      <c r="B40" s="314"/>
      <c r="C40" s="315"/>
      <c r="D40" s="313"/>
      <c r="E40" s="316" t="s">
        <v>115</v>
      </c>
      <c r="F40" s="313"/>
      <c r="G40" s="313" t="s">
        <v>970</v>
      </c>
      <c r="H40" s="313"/>
      <c r="I40" s="313"/>
      <c r="J40" s="313"/>
      <c r="K40" s="311"/>
    </row>
    <row r="41" s="1" customFormat="1" ht="15" customHeight="1">
      <c r="B41" s="314"/>
      <c r="C41" s="315"/>
      <c r="D41" s="313"/>
      <c r="E41" s="316" t="s">
        <v>116</v>
      </c>
      <c r="F41" s="313"/>
      <c r="G41" s="313" t="s">
        <v>971</v>
      </c>
      <c r="H41" s="313"/>
      <c r="I41" s="313"/>
      <c r="J41" s="313"/>
      <c r="K41" s="311"/>
    </row>
    <row r="42" s="1" customFormat="1" ht="15" customHeight="1">
      <c r="B42" s="314"/>
      <c r="C42" s="315"/>
      <c r="D42" s="313"/>
      <c r="E42" s="316" t="s">
        <v>972</v>
      </c>
      <c r="F42" s="313"/>
      <c r="G42" s="313" t="s">
        <v>973</v>
      </c>
      <c r="H42" s="313"/>
      <c r="I42" s="313"/>
      <c r="J42" s="313"/>
      <c r="K42" s="311"/>
    </row>
    <row r="43" s="1" customFormat="1" ht="15" customHeight="1">
      <c r="B43" s="314"/>
      <c r="C43" s="315"/>
      <c r="D43" s="313"/>
      <c r="E43" s="316"/>
      <c r="F43" s="313"/>
      <c r="G43" s="313" t="s">
        <v>974</v>
      </c>
      <c r="H43" s="313"/>
      <c r="I43" s="313"/>
      <c r="J43" s="313"/>
      <c r="K43" s="311"/>
    </row>
    <row r="44" s="1" customFormat="1" ht="15" customHeight="1">
      <c r="B44" s="314"/>
      <c r="C44" s="315"/>
      <c r="D44" s="313"/>
      <c r="E44" s="316" t="s">
        <v>975</v>
      </c>
      <c r="F44" s="313"/>
      <c r="G44" s="313" t="s">
        <v>976</v>
      </c>
      <c r="H44" s="313"/>
      <c r="I44" s="313"/>
      <c r="J44" s="313"/>
      <c r="K44" s="311"/>
    </row>
    <row r="45" s="1" customFormat="1" ht="15" customHeight="1">
      <c r="B45" s="314"/>
      <c r="C45" s="315"/>
      <c r="D45" s="313"/>
      <c r="E45" s="316" t="s">
        <v>118</v>
      </c>
      <c r="F45" s="313"/>
      <c r="G45" s="313" t="s">
        <v>977</v>
      </c>
      <c r="H45" s="313"/>
      <c r="I45" s="313"/>
      <c r="J45" s="313"/>
      <c r="K45" s="311"/>
    </row>
    <row r="46" s="1" customFormat="1" ht="12.75" customHeight="1">
      <c r="B46" s="314"/>
      <c r="C46" s="315"/>
      <c r="D46" s="313"/>
      <c r="E46" s="313"/>
      <c r="F46" s="313"/>
      <c r="G46" s="313"/>
      <c r="H46" s="313"/>
      <c r="I46" s="313"/>
      <c r="J46" s="313"/>
      <c r="K46" s="311"/>
    </row>
    <row r="47" s="1" customFormat="1" ht="15" customHeight="1">
      <c r="B47" s="314"/>
      <c r="C47" s="315"/>
      <c r="D47" s="313" t="s">
        <v>978</v>
      </c>
      <c r="E47" s="313"/>
      <c r="F47" s="313"/>
      <c r="G47" s="313"/>
      <c r="H47" s="313"/>
      <c r="I47" s="313"/>
      <c r="J47" s="313"/>
      <c r="K47" s="311"/>
    </row>
    <row r="48" s="1" customFormat="1" ht="15" customHeight="1">
      <c r="B48" s="314"/>
      <c r="C48" s="315"/>
      <c r="D48" s="315"/>
      <c r="E48" s="313" t="s">
        <v>979</v>
      </c>
      <c r="F48" s="313"/>
      <c r="G48" s="313"/>
      <c r="H48" s="313"/>
      <c r="I48" s="313"/>
      <c r="J48" s="313"/>
      <c r="K48" s="311"/>
    </row>
    <row r="49" s="1" customFormat="1" ht="15" customHeight="1">
      <c r="B49" s="314"/>
      <c r="C49" s="315"/>
      <c r="D49" s="315"/>
      <c r="E49" s="313" t="s">
        <v>980</v>
      </c>
      <c r="F49" s="313"/>
      <c r="G49" s="313"/>
      <c r="H49" s="313"/>
      <c r="I49" s="313"/>
      <c r="J49" s="313"/>
      <c r="K49" s="311"/>
    </row>
    <row r="50" s="1" customFormat="1" ht="15" customHeight="1">
      <c r="B50" s="314"/>
      <c r="C50" s="315"/>
      <c r="D50" s="315"/>
      <c r="E50" s="313" t="s">
        <v>981</v>
      </c>
      <c r="F50" s="313"/>
      <c r="G50" s="313"/>
      <c r="H50" s="313"/>
      <c r="I50" s="313"/>
      <c r="J50" s="313"/>
      <c r="K50" s="311"/>
    </row>
    <row r="51" s="1" customFormat="1" ht="15" customHeight="1">
      <c r="B51" s="314"/>
      <c r="C51" s="315"/>
      <c r="D51" s="313" t="s">
        <v>982</v>
      </c>
      <c r="E51" s="313"/>
      <c r="F51" s="313"/>
      <c r="G51" s="313"/>
      <c r="H51" s="313"/>
      <c r="I51" s="313"/>
      <c r="J51" s="313"/>
      <c r="K51" s="311"/>
    </row>
    <row r="52" s="1" customFormat="1" ht="25.5" customHeight="1">
      <c r="B52" s="309"/>
      <c r="C52" s="310" t="s">
        <v>983</v>
      </c>
      <c r="D52" s="310"/>
      <c r="E52" s="310"/>
      <c r="F52" s="310"/>
      <c r="G52" s="310"/>
      <c r="H52" s="310"/>
      <c r="I52" s="310"/>
      <c r="J52" s="310"/>
      <c r="K52" s="311"/>
    </row>
    <row r="53" s="1" customFormat="1" ht="5.25" customHeight="1">
      <c r="B53" s="309"/>
      <c r="C53" s="312"/>
      <c r="D53" s="312"/>
      <c r="E53" s="312"/>
      <c r="F53" s="312"/>
      <c r="G53" s="312"/>
      <c r="H53" s="312"/>
      <c r="I53" s="312"/>
      <c r="J53" s="312"/>
      <c r="K53" s="311"/>
    </row>
    <row r="54" s="1" customFormat="1" ht="15" customHeight="1">
      <c r="B54" s="309"/>
      <c r="C54" s="313" t="s">
        <v>984</v>
      </c>
      <c r="D54" s="313"/>
      <c r="E54" s="313"/>
      <c r="F54" s="313"/>
      <c r="G54" s="313"/>
      <c r="H54" s="313"/>
      <c r="I54" s="313"/>
      <c r="J54" s="313"/>
      <c r="K54" s="311"/>
    </row>
    <row r="55" s="1" customFormat="1" ht="15" customHeight="1">
      <c r="B55" s="309"/>
      <c r="C55" s="313" t="s">
        <v>985</v>
      </c>
      <c r="D55" s="313"/>
      <c r="E55" s="313"/>
      <c r="F55" s="313"/>
      <c r="G55" s="313"/>
      <c r="H55" s="313"/>
      <c r="I55" s="313"/>
      <c r="J55" s="313"/>
      <c r="K55" s="311"/>
    </row>
    <row r="56" s="1" customFormat="1" ht="12.75" customHeight="1">
      <c r="B56" s="309"/>
      <c r="C56" s="313"/>
      <c r="D56" s="313"/>
      <c r="E56" s="313"/>
      <c r="F56" s="313"/>
      <c r="G56" s="313"/>
      <c r="H56" s="313"/>
      <c r="I56" s="313"/>
      <c r="J56" s="313"/>
      <c r="K56" s="311"/>
    </row>
    <row r="57" s="1" customFormat="1" ht="15" customHeight="1">
      <c r="B57" s="309"/>
      <c r="C57" s="313" t="s">
        <v>986</v>
      </c>
      <c r="D57" s="313"/>
      <c r="E57" s="313"/>
      <c r="F57" s="313"/>
      <c r="G57" s="313"/>
      <c r="H57" s="313"/>
      <c r="I57" s="313"/>
      <c r="J57" s="313"/>
      <c r="K57" s="311"/>
    </row>
    <row r="58" s="1" customFormat="1" ht="15" customHeight="1">
      <c r="B58" s="309"/>
      <c r="C58" s="315"/>
      <c r="D58" s="313" t="s">
        <v>987</v>
      </c>
      <c r="E58" s="313"/>
      <c r="F58" s="313"/>
      <c r="G58" s="313"/>
      <c r="H58" s="313"/>
      <c r="I58" s="313"/>
      <c r="J58" s="313"/>
      <c r="K58" s="311"/>
    </row>
    <row r="59" s="1" customFormat="1" ht="15" customHeight="1">
      <c r="B59" s="309"/>
      <c r="C59" s="315"/>
      <c r="D59" s="313" t="s">
        <v>988</v>
      </c>
      <c r="E59" s="313"/>
      <c r="F59" s="313"/>
      <c r="G59" s="313"/>
      <c r="H59" s="313"/>
      <c r="I59" s="313"/>
      <c r="J59" s="313"/>
      <c r="K59" s="311"/>
    </row>
    <row r="60" s="1" customFormat="1" ht="15" customHeight="1">
      <c r="B60" s="309"/>
      <c r="C60" s="315"/>
      <c r="D60" s="313" t="s">
        <v>989</v>
      </c>
      <c r="E60" s="313"/>
      <c r="F60" s="313"/>
      <c r="G60" s="313"/>
      <c r="H60" s="313"/>
      <c r="I60" s="313"/>
      <c r="J60" s="313"/>
      <c r="K60" s="311"/>
    </row>
    <row r="61" s="1" customFormat="1" ht="15" customHeight="1">
      <c r="B61" s="309"/>
      <c r="C61" s="315"/>
      <c r="D61" s="313" t="s">
        <v>990</v>
      </c>
      <c r="E61" s="313"/>
      <c r="F61" s="313"/>
      <c r="G61" s="313"/>
      <c r="H61" s="313"/>
      <c r="I61" s="313"/>
      <c r="J61" s="313"/>
      <c r="K61" s="311"/>
    </row>
    <row r="62" s="1" customFormat="1" ht="15" customHeight="1">
      <c r="B62" s="309"/>
      <c r="C62" s="315"/>
      <c r="D62" s="318" t="s">
        <v>991</v>
      </c>
      <c r="E62" s="318"/>
      <c r="F62" s="318"/>
      <c r="G62" s="318"/>
      <c r="H62" s="318"/>
      <c r="I62" s="318"/>
      <c r="J62" s="318"/>
      <c r="K62" s="311"/>
    </row>
    <row r="63" s="1" customFormat="1" ht="15" customHeight="1">
      <c r="B63" s="309"/>
      <c r="C63" s="315"/>
      <c r="D63" s="313" t="s">
        <v>992</v>
      </c>
      <c r="E63" s="313"/>
      <c r="F63" s="313"/>
      <c r="G63" s="313"/>
      <c r="H63" s="313"/>
      <c r="I63" s="313"/>
      <c r="J63" s="313"/>
      <c r="K63" s="311"/>
    </row>
    <row r="64" s="1" customFormat="1" ht="12.75" customHeight="1">
      <c r="B64" s="309"/>
      <c r="C64" s="315"/>
      <c r="D64" s="315"/>
      <c r="E64" s="319"/>
      <c r="F64" s="315"/>
      <c r="G64" s="315"/>
      <c r="H64" s="315"/>
      <c r="I64" s="315"/>
      <c r="J64" s="315"/>
      <c r="K64" s="311"/>
    </row>
    <row r="65" s="1" customFormat="1" ht="15" customHeight="1">
      <c r="B65" s="309"/>
      <c r="C65" s="315"/>
      <c r="D65" s="313" t="s">
        <v>993</v>
      </c>
      <c r="E65" s="313"/>
      <c r="F65" s="313"/>
      <c r="G65" s="313"/>
      <c r="H65" s="313"/>
      <c r="I65" s="313"/>
      <c r="J65" s="313"/>
      <c r="K65" s="311"/>
    </row>
    <row r="66" s="1" customFormat="1" ht="15" customHeight="1">
      <c r="B66" s="309"/>
      <c r="C66" s="315"/>
      <c r="D66" s="318" t="s">
        <v>994</v>
      </c>
      <c r="E66" s="318"/>
      <c r="F66" s="318"/>
      <c r="G66" s="318"/>
      <c r="H66" s="318"/>
      <c r="I66" s="318"/>
      <c r="J66" s="318"/>
      <c r="K66" s="311"/>
    </row>
    <row r="67" s="1" customFormat="1" ht="15" customHeight="1">
      <c r="B67" s="309"/>
      <c r="C67" s="315"/>
      <c r="D67" s="313" t="s">
        <v>995</v>
      </c>
      <c r="E67" s="313"/>
      <c r="F67" s="313"/>
      <c r="G67" s="313"/>
      <c r="H67" s="313"/>
      <c r="I67" s="313"/>
      <c r="J67" s="313"/>
      <c r="K67" s="311"/>
    </row>
    <row r="68" s="1" customFormat="1" ht="15" customHeight="1">
      <c r="B68" s="309"/>
      <c r="C68" s="315"/>
      <c r="D68" s="313" t="s">
        <v>996</v>
      </c>
      <c r="E68" s="313"/>
      <c r="F68" s="313"/>
      <c r="G68" s="313"/>
      <c r="H68" s="313"/>
      <c r="I68" s="313"/>
      <c r="J68" s="313"/>
      <c r="K68" s="311"/>
    </row>
    <row r="69" s="1" customFormat="1" ht="15" customHeight="1">
      <c r="B69" s="309"/>
      <c r="C69" s="315"/>
      <c r="D69" s="313" t="s">
        <v>997</v>
      </c>
      <c r="E69" s="313"/>
      <c r="F69" s="313"/>
      <c r="G69" s="313"/>
      <c r="H69" s="313"/>
      <c r="I69" s="313"/>
      <c r="J69" s="313"/>
      <c r="K69" s="311"/>
    </row>
    <row r="70" s="1" customFormat="1" ht="15" customHeight="1">
      <c r="B70" s="309"/>
      <c r="C70" s="315"/>
      <c r="D70" s="313" t="s">
        <v>998</v>
      </c>
      <c r="E70" s="313"/>
      <c r="F70" s="313"/>
      <c r="G70" s="313"/>
      <c r="H70" s="313"/>
      <c r="I70" s="313"/>
      <c r="J70" s="313"/>
      <c r="K70" s="311"/>
    </row>
    <row r="71" s="1" customFormat="1" ht="12.75" customHeight="1">
      <c r="B71" s="320"/>
      <c r="C71" s="321"/>
      <c r="D71" s="321"/>
      <c r="E71" s="321"/>
      <c r="F71" s="321"/>
      <c r="G71" s="321"/>
      <c r="H71" s="321"/>
      <c r="I71" s="321"/>
      <c r="J71" s="321"/>
      <c r="K71" s="322"/>
    </row>
    <row r="72" s="1" customFormat="1" ht="18.75" customHeight="1">
      <c r="B72" s="323"/>
      <c r="C72" s="323"/>
      <c r="D72" s="323"/>
      <c r="E72" s="323"/>
      <c r="F72" s="323"/>
      <c r="G72" s="323"/>
      <c r="H72" s="323"/>
      <c r="I72" s="323"/>
      <c r="J72" s="323"/>
      <c r="K72" s="324"/>
    </row>
    <row r="73" s="1" customFormat="1" ht="18.75" customHeight="1">
      <c r="B73" s="324"/>
      <c r="C73" s="324"/>
      <c r="D73" s="324"/>
      <c r="E73" s="324"/>
      <c r="F73" s="324"/>
      <c r="G73" s="324"/>
      <c r="H73" s="324"/>
      <c r="I73" s="324"/>
      <c r="J73" s="324"/>
      <c r="K73" s="324"/>
    </row>
    <row r="74" s="1" customFormat="1" ht="7.5" customHeight="1">
      <c r="B74" s="325"/>
      <c r="C74" s="326"/>
      <c r="D74" s="326"/>
      <c r="E74" s="326"/>
      <c r="F74" s="326"/>
      <c r="G74" s="326"/>
      <c r="H74" s="326"/>
      <c r="I74" s="326"/>
      <c r="J74" s="326"/>
      <c r="K74" s="327"/>
    </row>
    <row r="75" s="1" customFormat="1" ht="45" customHeight="1">
      <c r="B75" s="328"/>
      <c r="C75" s="329" t="s">
        <v>999</v>
      </c>
      <c r="D75" s="329"/>
      <c r="E75" s="329"/>
      <c r="F75" s="329"/>
      <c r="G75" s="329"/>
      <c r="H75" s="329"/>
      <c r="I75" s="329"/>
      <c r="J75" s="329"/>
      <c r="K75" s="330"/>
    </row>
    <row r="76" s="1" customFormat="1" ht="17.25" customHeight="1">
      <c r="B76" s="328"/>
      <c r="C76" s="331" t="s">
        <v>1000</v>
      </c>
      <c r="D76" s="331"/>
      <c r="E76" s="331"/>
      <c r="F76" s="331" t="s">
        <v>1001</v>
      </c>
      <c r="G76" s="332"/>
      <c r="H76" s="331" t="s">
        <v>59</v>
      </c>
      <c r="I76" s="331" t="s">
        <v>62</v>
      </c>
      <c r="J76" s="331" t="s">
        <v>1002</v>
      </c>
      <c r="K76" s="330"/>
    </row>
    <row r="77" s="1" customFormat="1" ht="17.25" customHeight="1">
      <c r="B77" s="328"/>
      <c r="C77" s="333" t="s">
        <v>1003</v>
      </c>
      <c r="D77" s="333"/>
      <c r="E77" s="333"/>
      <c r="F77" s="334" t="s">
        <v>1004</v>
      </c>
      <c r="G77" s="335"/>
      <c r="H77" s="333"/>
      <c r="I77" s="333"/>
      <c r="J77" s="333" t="s">
        <v>1005</v>
      </c>
      <c r="K77" s="330"/>
    </row>
    <row r="78" s="1" customFormat="1" ht="5.25" customHeight="1">
      <c r="B78" s="328"/>
      <c r="C78" s="336"/>
      <c r="D78" s="336"/>
      <c r="E78" s="336"/>
      <c r="F78" s="336"/>
      <c r="G78" s="337"/>
      <c r="H78" s="336"/>
      <c r="I78" s="336"/>
      <c r="J78" s="336"/>
      <c r="K78" s="330"/>
    </row>
    <row r="79" s="1" customFormat="1" ht="15" customHeight="1">
      <c r="B79" s="328"/>
      <c r="C79" s="316" t="s">
        <v>58</v>
      </c>
      <c r="D79" s="338"/>
      <c r="E79" s="338"/>
      <c r="F79" s="339" t="s">
        <v>1006</v>
      </c>
      <c r="G79" s="340"/>
      <c r="H79" s="316" t="s">
        <v>1007</v>
      </c>
      <c r="I79" s="316" t="s">
        <v>1008</v>
      </c>
      <c r="J79" s="316">
        <v>20</v>
      </c>
      <c r="K79" s="330"/>
    </row>
    <row r="80" s="1" customFormat="1" ht="15" customHeight="1">
      <c r="B80" s="328"/>
      <c r="C80" s="316" t="s">
        <v>1009</v>
      </c>
      <c r="D80" s="316"/>
      <c r="E80" s="316"/>
      <c r="F80" s="339" t="s">
        <v>1006</v>
      </c>
      <c r="G80" s="340"/>
      <c r="H80" s="316" t="s">
        <v>1010</v>
      </c>
      <c r="I80" s="316" t="s">
        <v>1008</v>
      </c>
      <c r="J80" s="316">
        <v>120</v>
      </c>
      <c r="K80" s="330"/>
    </row>
    <row r="81" s="1" customFormat="1" ht="15" customHeight="1">
      <c r="B81" s="341"/>
      <c r="C81" s="316" t="s">
        <v>1011</v>
      </c>
      <c r="D81" s="316"/>
      <c r="E81" s="316"/>
      <c r="F81" s="339" t="s">
        <v>1012</v>
      </c>
      <c r="G81" s="340"/>
      <c r="H81" s="316" t="s">
        <v>1013</v>
      </c>
      <c r="I81" s="316" t="s">
        <v>1008</v>
      </c>
      <c r="J81" s="316">
        <v>50</v>
      </c>
      <c r="K81" s="330"/>
    </row>
    <row r="82" s="1" customFormat="1" ht="15" customHeight="1">
      <c r="B82" s="341"/>
      <c r="C82" s="316" t="s">
        <v>1014</v>
      </c>
      <c r="D82" s="316"/>
      <c r="E82" s="316"/>
      <c r="F82" s="339" t="s">
        <v>1006</v>
      </c>
      <c r="G82" s="340"/>
      <c r="H82" s="316" t="s">
        <v>1015</v>
      </c>
      <c r="I82" s="316" t="s">
        <v>1016</v>
      </c>
      <c r="J82" s="316"/>
      <c r="K82" s="330"/>
    </row>
    <row r="83" s="1" customFormat="1" ht="15" customHeight="1">
      <c r="B83" s="341"/>
      <c r="C83" s="342" t="s">
        <v>1017</v>
      </c>
      <c r="D83" s="342"/>
      <c r="E83" s="342"/>
      <c r="F83" s="343" t="s">
        <v>1012</v>
      </c>
      <c r="G83" s="342"/>
      <c r="H83" s="342" t="s">
        <v>1018</v>
      </c>
      <c r="I83" s="342" t="s">
        <v>1008</v>
      </c>
      <c r="J83" s="342">
        <v>15</v>
      </c>
      <c r="K83" s="330"/>
    </row>
    <row r="84" s="1" customFormat="1" ht="15" customHeight="1">
      <c r="B84" s="341"/>
      <c r="C84" s="342" t="s">
        <v>1019</v>
      </c>
      <c r="D84" s="342"/>
      <c r="E84" s="342"/>
      <c r="F84" s="343" t="s">
        <v>1012</v>
      </c>
      <c r="G84" s="342"/>
      <c r="H84" s="342" t="s">
        <v>1020</v>
      </c>
      <c r="I84" s="342" t="s">
        <v>1008</v>
      </c>
      <c r="J84" s="342">
        <v>15</v>
      </c>
      <c r="K84" s="330"/>
    </row>
    <row r="85" s="1" customFormat="1" ht="15" customHeight="1">
      <c r="B85" s="341"/>
      <c r="C85" s="342" t="s">
        <v>1021</v>
      </c>
      <c r="D85" s="342"/>
      <c r="E85" s="342"/>
      <c r="F85" s="343" t="s">
        <v>1012</v>
      </c>
      <c r="G85" s="342"/>
      <c r="H85" s="342" t="s">
        <v>1022</v>
      </c>
      <c r="I85" s="342" t="s">
        <v>1008</v>
      </c>
      <c r="J85" s="342">
        <v>20</v>
      </c>
      <c r="K85" s="330"/>
    </row>
    <row r="86" s="1" customFormat="1" ht="15" customHeight="1">
      <c r="B86" s="341"/>
      <c r="C86" s="342" t="s">
        <v>1023</v>
      </c>
      <c r="D86" s="342"/>
      <c r="E86" s="342"/>
      <c r="F86" s="343" t="s">
        <v>1012</v>
      </c>
      <c r="G86" s="342"/>
      <c r="H86" s="342" t="s">
        <v>1024</v>
      </c>
      <c r="I86" s="342" t="s">
        <v>1008</v>
      </c>
      <c r="J86" s="342">
        <v>20</v>
      </c>
      <c r="K86" s="330"/>
    </row>
    <row r="87" s="1" customFormat="1" ht="15" customHeight="1">
      <c r="B87" s="341"/>
      <c r="C87" s="316" t="s">
        <v>1025</v>
      </c>
      <c r="D87" s="316"/>
      <c r="E87" s="316"/>
      <c r="F87" s="339" t="s">
        <v>1012</v>
      </c>
      <c r="G87" s="340"/>
      <c r="H87" s="316" t="s">
        <v>1026</v>
      </c>
      <c r="I87" s="316" t="s">
        <v>1008</v>
      </c>
      <c r="J87" s="316">
        <v>50</v>
      </c>
      <c r="K87" s="330"/>
    </row>
    <row r="88" s="1" customFormat="1" ht="15" customHeight="1">
      <c r="B88" s="341"/>
      <c r="C88" s="316" t="s">
        <v>1027</v>
      </c>
      <c r="D88" s="316"/>
      <c r="E88" s="316"/>
      <c r="F88" s="339" t="s">
        <v>1012</v>
      </c>
      <c r="G88" s="340"/>
      <c r="H88" s="316" t="s">
        <v>1028</v>
      </c>
      <c r="I88" s="316" t="s">
        <v>1008</v>
      </c>
      <c r="J88" s="316">
        <v>20</v>
      </c>
      <c r="K88" s="330"/>
    </row>
    <row r="89" s="1" customFormat="1" ht="15" customHeight="1">
      <c r="B89" s="341"/>
      <c r="C89" s="316" t="s">
        <v>1029</v>
      </c>
      <c r="D89" s="316"/>
      <c r="E89" s="316"/>
      <c r="F89" s="339" t="s">
        <v>1012</v>
      </c>
      <c r="G89" s="340"/>
      <c r="H89" s="316" t="s">
        <v>1030</v>
      </c>
      <c r="I89" s="316" t="s">
        <v>1008</v>
      </c>
      <c r="J89" s="316">
        <v>20</v>
      </c>
      <c r="K89" s="330"/>
    </row>
    <row r="90" s="1" customFormat="1" ht="15" customHeight="1">
      <c r="B90" s="341"/>
      <c r="C90" s="316" t="s">
        <v>1031</v>
      </c>
      <c r="D90" s="316"/>
      <c r="E90" s="316"/>
      <c r="F90" s="339" t="s">
        <v>1012</v>
      </c>
      <c r="G90" s="340"/>
      <c r="H90" s="316" t="s">
        <v>1032</v>
      </c>
      <c r="I90" s="316" t="s">
        <v>1008</v>
      </c>
      <c r="J90" s="316">
        <v>50</v>
      </c>
      <c r="K90" s="330"/>
    </row>
    <row r="91" s="1" customFormat="1" ht="15" customHeight="1">
      <c r="B91" s="341"/>
      <c r="C91" s="316" t="s">
        <v>1033</v>
      </c>
      <c r="D91" s="316"/>
      <c r="E91" s="316"/>
      <c r="F91" s="339" t="s">
        <v>1012</v>
      </c>
      <c r="G91" s="340"/>
      <c r="H91" s="316" t="s">
        <v>1033</v>
      </c>
      <c r="I91" s="316" t="s">
        <v>1008</v>
      </c>
      <c r="J91" s="316">
        <v>50</v>
      </c>
      <c r="K91" s="330"/>
    </row>
    <row r="92" s="1" customFormat="1" ht="15" customHeight="1">
      <c r="B92" s="341"/>
      <c r="C92" s="316" t="s">
        <v>1034</v>
      </c>
      <c r="D92" s="316"/>
      <c r="E92" s="316"/>
      <c r="F92" s="339" t="s">
        <v>1012</v>
      </c>
      <c r="G92" s="340"/>
      <c r="H92" s="316" t="s">
        <v>1035</v>
      </c>
      <c r="I92" s="316" t="s">
        <v>1008</v>
      </c>
      <c r="J92" s="316">
        <v>255</v>
      </c>
      <c r="K92" s="330"/>
    </row>
    <row r="93" s="1" customFormat="1" ht="15" customHeight="1">
      <c r="B93" s="341"/>
      <c r="C93" s="316" t="s">
        <v>1036</v>
      </c>
      <c r="D93" s="316"/>
      <c r="E93" s="316"/>
      <c r="F93" s="339" t="s">
        <v>1006</v>
      </c>
      <c r="G93" s="340"/>
      <c r="H93" s="316" t="s">
        <v>1037</v>
      </c>
      <c r="I93" s="316" t="s">
        <v>1038</v>
      </c>
      <c r="J93" s="316"/>
      <c r="K93" s="330"/>
    </row>
    <row r="94" s="1" customFormat="1" ht="15" customHeight="1">
      <c r="B94" s="341"/>
      <c r="C94" s="316" t="s">
        <v>1039</v>
      </c>
      <c r="D94" s="316"/>
      <c r="E94" s="316"/>
      <c r="F94" s="339" t="s">
        <v>1006</v>
      </c>
      <c r="G94" s="340"/>
      <c r="H94" s="316" t="s">
        <v>1040</v>
      </c>
      <c r="I94" s="316" t="s">
        <v>1041</v>
      </c>
      <c r="J94" s="316"/>
      <c r="K94" s="330"/>
    </row>
    <row r="95" s="1" customFormat="1" ht="15" customHeight="1">
      <c r="B95" s="341"/>
      <c r="C95" s="316" t="s">
        <v>1042</v>
      </c>
      <c r="D95" s="316"/>
      <c r="E95" s="316"/>
      <c r="F95" s="339" t="s">
        <v>1006</v>
      </c>
      <c r="G95" s="340"/>
      <c r="H95" s="316" t="s">
        <v>1042</v>
      </c>
      <c r="I95" s="316" t="s">
        <v>1041</v>
      </c>
      <c r="J95" s="316"/>
      <c r="K95" s="330"/>
    </row>
    <row r="96" s="1" customFormat="1" ht="15" customHeight="1">
      <c r="B96" s="341"/>
      <c r="C96" s="316" t="s">
        <v>43</v>
      </c>
      <c r="D96" s="316"/>
      <c r="E96" s="316"/>
      <c r="F96" s="339" t="s">
        <v>1006</v>
      </c>
      <c r="G96" s="340"/>
      <c r="H96" s="316" t="s">
        <v>1043</v>
      </c>
      <c r="I96" s="316" t="s">
        <v>1041</v>
      </c>
      <c r="J96" s="316"/>
      <c r="K96" s="330"/>
    </row>
    <row r="97" s="1" customFormat="1" ht="15" customHeight="1">
      <c r="B97" s="341"/>
      <c r="C97" s="316" t="s">
        <v>53</v>
      </c>
      <c r="D97" s="316"/>
      <c r="E97" s="316"/>
      <c r="F97" s="339" t="s">
        <v>1006</v>
      </c>
      <c r="G97" s="340"/>
      <c r="H97" s="316" t="s">
        <v>1044</v>
      </c>
      <c r="I97" s="316" t="s">
        <v>1041</v>
      </c>
      <c r="J97" s="316"/>
      <c r="K97" s="330"/>
    </row>
    <row r="98" s="1" customFormat="1" ht="15" customHeight="1">
      <c r="B98" s="344"/>
      <c r="C98" s="345"/>
      <c r="D98" s="345"/>
      <c r="E98" s="345"/>
      <c r="F98" s="345"/>
      <c r="G98" s="345"/>
      <c r="H98" s="345"/>
      <c r="I98" s="345"/>
      <c r="J98" s="345"/>
      <c r="K98" s="346"/>
    </row>
    <row r="99" s="1" customFormat="1" ht="18.75" customHeight="1">
      <c r="B99" s="347"/>
      <c r="C99" s="348"/>
      <c r="D99" s="348"/>
      <c r="E99" s="348"/>
      <c r="F99" s="348"/>
      <c r="G99" s="348"/>
      <c r="H99" s="348"/>
      <c r="I99" s="348"/>
      <c r="J99" s="348"/>
      <c r="K99" s="347"/>
    </row>
    <row r="100" s="1" customFormat="1" ht="18.75" customHeight="1">
      <c r="B100" s="324"/>
      <c r="C100" s="324"/>
      <c r="D100" s="324"/>
      <c r="E100" s="324"/>
      <c r="F100" s="324"/>
      <c r="G100" s="324"/>
      <c r="H100" s="324"/>
      <c r="I100" s="324"/>
      <c r="J100" s="324"/>
      <c r="K100" s="324"/>
    </row>
    <row r="101" s="1" customFormat="1" ht="7.5" customHeight="1">
      <c r="B101" s="325"/>
      <c r="C101" s="326"/>
      <c r="D101" s="326"/>
      <c r="E101" s="326"/>
      <c r="F101" s="326"/>
      <c r="G101" s="326"/>
      <c r="H101" s="326"/>
      <c r="I101" s="326"/>
      <c r="J101" s="326"/>
      <c r="K101" s="327"/>
    </row>
    <row r="102" s="1" customFormat="1" ht="45" customHeight="1">
      <c r="B102" s="328"/>
      <c r="C102" s="329" t="s">
        <v>1045</v>
      </c>
      <c r="D102" s="329"/>
      <c r="E102" s="329"/>
      <c r="F102" s="329"/>
      <c r="G102" s="329"/>
      <c r="H102" s="329"/>
      <c r="I102" s="329"/>
      <c r="J102" s="329"/>
      <c r="K102" s="330"/>
    </row>
    <row r="103" s="1" customFormat="1" ht="17.25" customHeight="1">
      <c r="B103" s="328"/>
      <c r="C103" s="331" t="s">
        <v>1000</v>
      </c>
      <c r="D103" s="331"/>
      <c r="E103" s="331"/>
      <c r="F103" s="331" t="s">
        <v>1001</v>
      </c>
      <c r="G103" s="332"/>
      <c r="H103" s="331" t="s">
        <v>59</v>
      </c>
      <c r="I103" s="331" t="s">
        <v>62</v>
      </c>
      <c r="J103" s="331" t="s">
        <v>1002</v>
      </c>
      <c r="K103" s="330"/>
    </row>
    <row r="104" s="1" customFormat="1" ht="17.25" customHeight="1">
      <c r="B104" s="328"/>
      <c r="C104" s="333" t="s">
        <v>1003</v>
      </c>
      <c r="D104" s="333"/>
      <c r="E104" s="333"/>
      <c r="F104" s="334" t="s">
        <v>1004</v>
      </c>
      <c r="G104" s="335"/>
      <c r="H104" s="333"/>
      <c r="I104" s="333"/>
      <c r="J104" s="333" t="s">
        <v>1005</v>
      </c>
      <c r="K104" s="330"/>
    </row>
    <row r="105" s="1" customFormat="1" ht="5.25" customHeight="1">
      <c r="B105" s="328"/>
      <c r="C105" s="331"/>
      <c r="D105" s="331"/>
      <c r="E105" s="331"/>
      <c r="F105" s="331"/>
      <c r="G105" s="349"/>
      <c r="H105" s="331"/>
      <c r="I105" s="331"/>
      <c r="J105" s="331"/>
      <c r="K105" s="330"/>
    </row>
    <row r="106" s="1" customFormat="1" ht="15" customHeight="1">
      <c r="B106" s="328"/>
      <c r="C106" s="316" t="s">
        <v>58</v>
      </c>
      <c r="D106" s="338"/>
      <c r="E106" s="338"/>
      <c r="F106" s="339" t="s">
        <v>1006</v>
      </c>
      <c r="G106" s="316"/>
      <c r="H106" s="316" t="s">
        <v>1046</v>
      </c>
      <c r="I106" s="316" t="s">
        <v>1008</v>
      </c>
      <c r="J106" s="316">
        <v>20</v>
      </c>
      <c r="K106" s="330"/>
    </row>
    <row r="107" s="1" customFormat="1" ht="15" customHeight="1">
      <c r="B107" s="328"/>
      <c r="C107" s="316" t="s">
        <v>1009</v>
      </c>
      <c r="D107" s="316"/>
      <c r="E107" s="316"/>
      <c r="F107" s="339" t="s">
        <v>1006</v>
      </c>
      <c r="G107" s="316"/>
      <c r="H107" s="316" t="s">
        <v>1046</v>
      </c>
      <c r="I107" s="316" t="s">
        <v>1008</v>
      </c>
      <c r="J107" s="316">
        <v>120</v>
      </c>
      <c r="K107" s="330"/>
    </row>
    <row r="108" s="1" customFormat="1" ht="15" customHeight="1">
      <c r="B108" s="341"/>
      <c r="C108" s="316" t="s">
        <v>1011</v>
      </c>
      <c r="D108" s="316"/>
      <c r="E108" s="316"/>
      <c r="F108" s="339" t="s">
        <v>1012</v>
      </c>
      <c r="G108" s="316"/>
      <c r="H108" s="316" t="s">
        <v>1046</v>
      </c>
      <c r="I108" s="316" t="s">
        <v>1008</v>
      </c>
      <c r="J108" s="316">
        <v>50</v>
      </c>
      <c r="K108" s="330"/>
    </row>
    <row r="109" s="1" customFormat="1" ht="15" customHeight="1">
      <c r="B109" s="341"/>
      <c r="C109" s="316" t="s">
        <v>1014</v>
      </c>
      <c r="D109" s="316"/>
      <c r="E109" s="316"/>
      <c r="F109" s="339" t="s">
        <v>1006</v>
      </c>
      <c r="G109" s="316"/>
      <c r="H109" s="316" t="s">
        <v>1046</v>
      </c>
      <c r="I109" s="316" t="s">
        <v>1016</v>
      </c>
      <c r="J109" s="316"/>
      <c r="K109" s="330"/>
    </row>
    <row r="110" s="1" customFormat="1" ht="15" customHeight="1">
      <c r="B110" s="341"/>
      <c r="C110" s="316" t="s">
        <v>1025</v>
      </c>
      <c r="D110" s="316"/>
      <c r="E110" s="316"/>
      <c r="F110" s="339" t="s">
        <v>1012</v>
      </c>
      <c r="G110" s="316"/>
      <c r="H110" s="316" t="s">
        <v>1046</v>
      </c>
      <c r="I110" s="316" t="s">
        <v>1008</v>
      </c>
      <c r="J110" s="316">
        <v>50</v>
      </c>
      <c r="K110" s="330"/>
    </row>
    <row r="111" s="1" customFormat="1" ht="15" customHeight="1">
      <c r="B111" s="341"/>
      <c r="C111" s="316" t="s">
        <v>1033</v>
      </c>
      <c r="D111" s="316"/>
      <c r="E111" s="316"/>
      <c r="F111" s="339" t="s">
        <v>1012</v>
      </c>
      <c r="G111" s="316"/>
      <c r="H111" s="316" t="s">
        <v>1046</v>
      </c>
      <c r="I111" s="316" t="s">
        <v>1008</v>
      </c>
      <c r="J111" s="316">
        <v>50</v>
      </c>
      <c r="K111" s="330"/>
    </row>
    <row r="112" s="1" customFormat="1" ht="15" customHeight="1">
      <c r="B112" s="341"/>
      <c r="C112" s="316" t="s">
        <v>1031</v>
      </c>
      <c r="D112" s="316"/>
      <c r="E112" s="316"/>
      <c r="F112" s="339" t="s">
        <v>1012</v>
      </c>
      <c r="G112" s="316"/>
      <c r="H112" s="316" t="s">
        <v>1046</v>
      </c>
      <c r="I112" s="316" t="s">
        <v>1008</v>
      </c>
      <c r="J112" s="316">
        <v>50</v>
      </c>
      <c r="K112" s="330"/>
    </row>
    <row r="113" s="1" customFormat="1" ht="15" customHeight="1">
      <c r="B113" s="341"/>
      <c r="C113" s="316" t="s">
        <v>58</v>
      </c>
      <c r="D113" s="316"/>
      <c r="E113" s="316"/>
      <c r="F113" s="339" t="s">
        <v>1006</v>
      </c>
      <c r="G113" s="316"/>
      <c r="H113" s="316" t="s">
        <v>1047</v>
      </c>
      <c r="I113" s="316" t="s">
        <v>1008</v>
      </c>
      <c r="J113" s="316">
        <v>20</v>
      </c>
      <c r="K113" s="330"/>
    </row>
    <row r="114" s="1" customFormat="1" ht="15" customHeight="1">
      <c r="B114" s="341"/>
      <c r="C114" s="316" t="s">
        <v>1048</v>
      </c>
      <c r="D114" s="316"/>
      <c r="E114" s="316"/>
      <c r="F114" s="339" t="s">
        <v>1006</v>
      </c>
      <c r="G114" s="316"/>
      <c r="H114" s="316" t="s">
        <v>1049</v>
      </c>
      <c r="I114" s="316" t="s">
        <v>1008</v>
      </c>
      <c r="J114" s="316">
        <v>120</v>
      </c>
      <c r="K114" s="330"/>
    </row>
    <row r="115" s="1" customFormat="1" ht="15" customHeight="1">
      <c r="B115" s="341"/>
      <c r="C115" s="316" t="s">
        <v>43</v>
      </c>
      <c r="D115" s="316"/>
      <c r="E115" s="316"/>
      <c r="F115" s="339" t="s">
        <v>1006</v>
      </c>
      <c r="G115" s="316"/>
      <c r="H115" s="316" t="s">
        <v>1050</v>
      </c>
      <c r="I115" s="316" t="s">
        <v>1041</v>
      </c>
      <c r="J115" s="316"/>
      <c r="K115" s="330"/>
    </row>
    <row r="116" s="1" customFormat="1" ht="15" customHeight="1">
      <c r="B116" s="341"/>
      <c r="C116" s="316" t="s">
        <v>53</v>
      </c>
      <c r="D116" s="316"/>
      <c r="E116" s="316"/>
      <c r="F116" s="339" t="s">
        <v>1006</v>
      </c>
      <c r="G116" s="316"/>
      <c r="H116" s="316" t="s">
        <v>1051</v>
      </c>
      <c r="I116" s="316" t="s">
        <v>1041</v>
      </c>
      <c r="J116" s="316"/>
      <c r="K116" s="330"/>
    </row>
    <row r="117" s="1" customFormat="1" ht="15" customHeight="1">
      <c r="B117" s="341"/>
      <c r="C117" s="316" t="s">
        <v>62</v>
      </c>
      <c r="D117" s="316"/>
      <c r="E117" s="316"/>
      <c r="F117" s="339" t="s">
        <v>1006</v>
      </c>
      <c r="G117" s="316"/>
      <c r="H117" s="316" t="s">
        <v>1052</v>
      </c>
      <c r="I117" s="316" t="s">
        <v>1053</v>
      </c>
      <c r="J117" s="316"/>
      <c r="K117" s="330"/>
    </row>
    <row r="118" s="1" customFormat="1" ht="15" customHeight="1">
      <c r="B118" s="344"/>
      <c r="C118" s="350"/>
      <c r="D118" s="350"/>
      <c r="E118" s="350"/>
      <c r="F118" s="350"/>
      <c r="G118" s="350"/>
      <c r="H118" s="350"/>
      <c r="I118" s="350"/>
      <c r="J118" s="350"/>
      <c r="K118" s="346"/>
    </row>
    <row r="119" s="1" customFormat="1" ht="18.75" customHeight="1">
      <c r="B119" s="351"/>
      <c r="C119" s="352"/>
      <c r="D119" s="352"/>
      <c r="E119" s="352"/>
      <c r="F119" s="353"/>
      <c r="G119" s="352"/>
      <c r="H119" s="352"/>
      <c r="I119" s="352"/>
      <c r="J119" s="352"/>
      <c r="K119" s="351"/>
    </row>
    <row r="120" s="1" customFormat="1" ht="18.75" customHeight="1">
      <c r="B120" s="324"/>
      <c r="C120" s="324"/>
      <c r="D120" s="324"/>
      <c r="E120" s="324"/>
      <c r="F120" s="324"/>
      <c r="G120" s="324"/>
      <c r="H120" s="324"/>
      <c r="I120" s="324"/>
      <c r="J120" s="324"/>
      <c r="K120" s="324"/>
    </row>
    <row r="121" s="1" customFormat="1" ht="7.5" customHeight="1">
      <c r="B121" s="354"/>
      <c r="C121" s="355"/>
      <c r="D121" s="355"/>
      <c r="E121" s="355"/>
      <c r="F121" s="355"/>
      <c r="G121" s="355"/>
      <c r="H121" s="355"/>
      <c r="I121" s="355"/>
      <c r="J121" s="355"/>
      <c r="K121" s="356"/>
    </row>
    <row r="122" s="1" customFormat="1" ht="45" customHeight="1">
      <c r="B122" s="357"/>
      <c r="C122" s="307" t="s">
        <v>1054</v>
      </c>
      <c r="D122" s="307"/>
      <c r="E122" s="307"/>
      <c r="F122" s="307"/>
      <c r="G122" s="307"/>
      <c r="H122" s="307"/>
      <c r="I122" s="307"/>
      <c r="J122" s="307"/>
      <c r="K122" s="358"/>
    </row>
    <row r="123" s="1" customFormat="1" ht="17.25" customHeight="1">
      <c r="B123" s="359"/>
      <c r="C123" s="331" t="s">
        <v>1000</v>
      </c>
      <c r="D123" s="331"/>
      <c r="E123" s="331"/>
      <c r="F123" s="331" t="s">
        <v>1001</v>
      </c>
      <c r="G123" s="332"/>
      <c r="H123" s="331" t="s">
        <v>59</v>
      </c>
      <c r="I123" s="331" t="s">
        <v>62</v>
      </c>
      <c r="J123" s="331" t="s">
        <v>1002</v>
      </c>
      <c r="K123" s="360"/>
    </row>
    <row r="124" s="1" customFormat="1" ht="17.25" customHeight="1">
      <c r="B124" s="359"/>
      <c r="C124" s="333" t="s">
        <v>1003</v>
      </c>
      <c r="D124" s="333"/>
      <c r="E124" s="333"/>
      <c r="F124" s="334" t="s">
        <v>1004</v>
      </c>
      <c r="G124" s="335"/>
      <c r="H124" s="333"/>
      <c r="I124" s="333"/>
      <c r="J124" s="333" t="s">
        <v>1005</v>
      </c>
      <c r="K124" s="360"/>
    </row>
    <row r="125" s="1" customFormat="1" ht="5.25" customHeight="1">
      <c r="B125" s="361"/>
      <c r="C125" s="336"/>
      <c r="D125" s="336"/>
      <c r="E125" s="336"/>
      <c r="F125" s="336"/>
      <c r="G125" s="362"/>
      <c r="H125" s="336"/>
      <c r="I125" s="336"/>
      <c r="J125" s="336"/>
      <c r="K125" s="363"/>
    </row>
    <row r="126" s="1" customFormat="1" ht="15" customHeight="1">
      <c r="B126" s="361"/>
      <c r="C126" s="316" t="s">
        <v>1009</v>
      </c>
      <c r="D126" s="338"/>
      <c r="E126" s="338"/>
      <c r="F126" s="339" t="s">
        <v>1006</v>
      </c>
      <c r="G126" s="316"/>
      <c r="H126" s="316" t="s">
        <v>1046</v>
      </c>
      <c r="I126" s="316" t="s">
        <v>1008</v>
      </c>
      <c r="J126" s="316">
        <v>120</v>
      </c>
      <c r="K126" s="364"/>
    </row>
    <row r="127" s="1" customFormat="1" ht="15" customHeight="1">
      <c r="B127" s="361"/>
      <c r="C127" s="316" t="s">
        <v>1055</v>
      </c>
      <c r="D127" s="316"/>
      <c r="E127" s="316"/>
      <c r="F127" s="339" t="s">
        <v>1006</v>
      </c>
      <c r="G127" s="316"/>
      <c r="H127" s="316" t="s">
        <v>1056</v>
      </c>
      <c r="I127" s="316" t="s">
        <v>1008</v>
      </c>
      <c r="J127" s="316" t="s">
        <v>1057</v>
      </c>
      <c r="K127" s="364"/>
    </row>
    <row r="128" s="1" customFormat="1" ht="15" customHeight="1">
      <c r="B128" s="361"/>
      <c r="C128" s="316" t="s">
        <v>954</v>
      </c>
      <c r="D128" s="316"/>
      <c r="E128" s="316"/>
      <c r="F128" s="339" t="s">
        <v>1006</v>
      </c>
      <c r="G128" s="316"/>
      <c r="H128" s="316" t="s">
        <v>1058</v>
      </c>
      <c r="I128" s="316" t="s">
        <v>1008</v>
      </c>
      <c r="J128" s="316" t="s">
        <v>1057</v>
      </c>
      <c r="K128" s="364"/>
    </row>
    <row r="129" s="1" customFormat="1" ht="15" customHeight="1">
      <c r="B129" s="361"/>
      <c r="C129" s="316" t="s">
        <v>1017</v>
      </c>
      <c r="D129" s="316"/>
      <c r="E129" s="316"/>
      <c r="F129" s="339" t="s">
        <v>1012</v>
      </c>
      <c r="G129" s="316"/>
      <c r="H129" s="316" t="s">
        <v>1018</v>
      </c>
      <c r="I129" s="316" t="s">
        <v>1008</v>
      </c>
      <c r="J129" s="316">
        <v>15</v>
      </c>
      <c r="K129" s="364"/>
    </row>
    <row r="130" s="1" customFormat="1" ht="15" customHeight="1">
      <c r="B130" s="361"/>
      <c r="C130" s="342" t="s">
        <v>1019</v>
      </c>
      <c r="D130" s="342"/>
      <c r="E130" s="342"/>
      <c r="F130" s="343" t="s">
        <v>1012</v>
      </c>
      <c r="G130" s="342"/>
      <c r="H130" s="342" t="s">
        <v>1020</v>
      </c>
      <c r="I130" s="342" t="s">
        <v>1008</v>
      </c>
      <c r="J130" s="342">
        <v>15</v>
      </c>
      <c r="K130" s="364"/>
    </row>
    <row r="131" s="1" customFormat="1" ht="15" customHeight="1">
      <c r="B131" s="361"/>
      <c r="C131" s="342" t="s">
        <v>1021</v>
      </c>
      <c r="D131" s="342"/>
      <c r="E131" s="342"/>
      <c r="F131" s="343" t="s">
        <v>1012</v>
      </c>
      <c r="G131" s="342"/>
      <c r="H131" s="342" t="s">
        <v>1022</v>
      </c>
      <c r="I131" s="342" t="s">
        <v>1008</v>
      </c>
      <c r="J131" s="342">
        <v>20</v>
      </c>
      <c r="K131" s="364"/>
    </row>
    <row r="132" s="1" customFormat="1" ht="15" customHeight="1">
      <c r="B132" s="361"/>
      <c r="C132" s="342" t="s">
        <v>1023</v>
      </c>
      <c r="D132" s="342"/>
      <c r="E132" s="342"/>
      <c r="F132" s="343" t="s">
        <v>1012</v>
      </c>
      <c r="G132" s="342"/>
      <c r="H132" s="342" t="s">
        <v>1024</v>
      </c>
      <c r="I132" s="342" t="s">
        <v>1008</v>
      </c>
      <c r="J132" s="342">
        <v>20</v>
      </c>
      <c r="K132" s="364"/>
    </row>
    <row r="133" s="1" customFormat="1" ht="15" customHeight="1">
      <c r="B133" s="361"/>
      <c r="C133" s="316" t="s">
        <v>1011</v>
      </c>
      <c r="D133" s="316"/>
      <c r="E133" s="316"/>
      <c r="F133" s="339" t="s">
        <v>1012</v>
      </c>
      <c r="G133" s="316"/>
      <c r="H133" s="316" t="s">
        <v>1046</v>
      </c>
      <c r="I133" s="316" t="s">
        <v>1008</v>
      </c>
      <c r="J133" s="316">
        <v>50</v>
      </c>
      <c r="K133" s="364"/>
    </row>
    <row r="134" s="1" customFormat="1" ht="15" customHeight="1">
      <c r="B134" s="361"/>
      <c r="C134" s="316" t="s">
        <v>1025</v>
      </c>
      <c r="D134" s="316"/>
      <c r="E134" s="316"/>
      <c r="F134" s="339" t="s">
        <v>1012</v>
      </c>
      <c r="G134" s="316"/>
      <c r="H134" s="316" t="s">
        <v>1046</v>
      </c>
      <c r="I134" s="316" t="s">
        <v>1008</v>
      </c>
      <c r="J134" s="316">
        <v>50</v>
      </c>
      <c r="K134" s="364"/>
    </row>
    <row r="135" s="1" customFormat="1" ht="15" customHeight="1">
      <c r="B135" s="361"/>
      <c r="C135" s="316" t="s">
        <v>1031</v>
      </c>
      <c r="D135" s="316"/>
      <c r="E135" s="316"/>
      <c r="F135" s="339" t="s">
        <v>1012</v>
      </c>
      <c r="G135" s="316"/>
      <c r="H135" s="316" t="s">
        <v>1046</v>
      </c>
      <c r="I135" s="316" t="s">
        <v>1008</v>
      </c>
      <c r="J135" s="316">
        <v>50</v>
      </c>
      <c r="K135" s="364"/>
    </row>
    <row r="136" s="1" customFormat="1" ht="15" customHeight="1">
      <c r="B136" s="361"/>
      <c r="C136" s="316" t="s">
        <v>1033</v>
      </c>
      <c r="D136" s="316"/>
      <c r="E136" s="316"/>
      <c r="F136" s="339" t="s">
        <v>1012</v>
      </c>
      <c r="G136" s="316"/>
      <c r="H136" s="316" t="s">
        <v>1046</v>
      </c>
      <c r="I136" s="316" t="s">
        <v>1008</v>
      </c>
      <c r="J136" s="316">
        <v>50</v>
      </c>
      <c r="K136" s="364"/>
    </row>
    <row r="137" s="1" customFormat="1" ht="15" customHeight="1">
      <c r="B137" s="361"/>
      <c r="C137" s="316" t="s">
        <v>1034</v>
      </c>
      <c r="D137" s="316"/>
      <c r="E137" s="316"/>
      <c r="F137" s="339" t="s">
        <v>1012</v>
      </c>
      <c r="G137" s="316"/>
      <c r="H137" s="316" t="s">
        <v>1059</v>
      </c>
      <c r="I137" s="316" t="s">
        <v>1008</v>
      </c>
      <c r="J137" s="316">
        <v>255</v>
      </c>
      <c r="K137" s="364"/>
    </row>
    <row r="138" s="1" customFormat="1" ht="15" customHeight="1">
      <c r="B138" s="361"/>
      <c r="C138" s="316" t="s">
        <v>1036</v>
      </c>
      <c r="D138" s="316"/>
      <c r="E138" s="316"/>
      <c r="F138" s="339" t="s">
        <v>1006</v>
      </c>
      <c r="G138" s="316"/>
      <c r="H138" s="316" t="s">
        <v>1060</v>
      </c>
      <c r="I138" s="316" t="s">
        <v>1038</v>
      </c>
      <c r="J138" s="316"/>
      <c r="K138" s="364"/>
    </row>
    <row r="139" s="1" customFormat="1" ht="15" customHeight="1">
      <c r="B139" s="361"/>
      <c r="C139" s="316" t="s">
        <v>1039</v>
      </c>
      <c r="D139" s="316"/>
      <c r="E139" s="316"/>
      <c r="F139" s="339" t="s">
        <v>1006</v>
      </c>
      <c r="G139" s="316"/>
      <c r="H139" s="316" t="s">
        <v>1061</v>
      </c>
      <c r="I139" s="316" t="s">
        <v>1041</v>
      </c>
      <c r="J139" s="316"/>
      <c r="K139" s="364"/>
    </row>
    <row r="140" s="1" customFormat="1" ht="15" customHeight="1">
      <c r="B140" s="361"/>
      <c r="C140" s="316" t="s">
        <v>1042</v>
      </c>
      <c r="D140" s="316"/>
      <c r="E140" s="316"/>
      <c r="F140" s="339" t="s">
        <v>1006</v>
      </c>
      <c r="G140" s="316"/>
      <c r="H140" s="316" t="s">
        <v>1042</v>
      </c>
      <c r="I140" s="316" t="s">
        <v>1041</v>
      </c>
      <c r="J140" s="316"/>
      <c r="K140" s="364"/>
    </row>
    <row r="141" s="1" customFormat="1" ht="15" customHeight="1">
      <c r="B141" s="361"/>
      <c r="C141" s="316" t="s">
        <v>43</v>
      </c>
      <c r="D141" s="316"/>
      <c r="E141" s="316"/>
      <c r="F141" s="339" t="s">
        <v>1006</v>
      </c>
      <c r="G141" s="316"/>
      <c r="H141" s="316" t="s">
        <v>1062</v>
      </c>
      <c r="I141" s="316" t="s">
        <v>1041</v>
      </c>
      <c r="J141" s="316"/>
      <c r="K141" s="364"/>
    </row>
    <row r="142" s="1" customFormat="1" ht="15" customHeight="1">
      <c r="B142" s="361"/>
      <c r="C142" s="316" t="s">
        <v>1063</v>
      </c>
      <c r="D142" s="316"/>
      <c r="E142" s="316"/>
      <c r="F142" s="339" t="s">
        <v>1006</v>
      </c>
      <c r="G142" s="316"/>
      <c r="H142" s="316" t="s">
        <v>1064</v>
      </c>
      <c r="I142" s="316" t="s">
        <v>1041</v>
      </c>
      <c r="J142" s="316"/>
      <c r="K142" s="364"/>
    </row>
    <row r="143" s="1" customFormat="1" ht="15" customHeight="1">
      <c r="B143" s="365"/>
      <c r="C143" s="366"/>
      <c r="D143" s="366"/>
      <c r="E143" s="366"/>
      <c r="F143" s="366"/>
      <c r="G143" s="366"/>
      <c r="H143" s="366"/>
      <c r="I143" s="366"/>
      <c r="J143" s="366"/>
      <c r="K143" s="367"/>
    </row>
    <row r="144" s="1" customFormat="1" ht="18.75" customHeight="1">
      <c r="B144" s="352"/>
      <c r="C144" s="352"/>
      <c r="D144" s="352"/>
      <c r="E144" s="352"/>
      <c r="F144" s="353"/>
      <c r="G144" s="352"/>
      <c r="H144" s="352"/>
      <c r="I144" s="352"/>
      <c r="J144" s="352"/>
      <c r="K144" s="352"/>
    </row>
    <row r="145" s="1" customFormat="1" ht="18.75" customHeight="1">
      <c r="B145" s="324"/>
      <c r="C145" s="324"/>
      <c r="D145" s="324"/>
      <c r="E145" s="324"/>
      <c r="F145" s="324"/>
      <c r="G145" s="324"/>
      <c r="H145" s="324"/>
      <c r="I145" s="324"/>
      <c r="J145" s="324"/>
      <c r="K145" s="324"/>
    </row>
    <row r="146" s="1" customFormat="1" ht="7.5" customHeight="1">
      <c r="B146" s="325"/>
      <c r="C146" s="326"/>
      <c r="D146" s="326"/>
      <c r="E146" s="326"/>
      <c r="F146" s="326"/>
      <c r="G146" s="326"/>
      <c r="H146" s="326"/>
      <c r="I146" s="326"/>
      <c r="J146" s="326"/>
      <c r="K146" s="327"/>
    </row>
    <row r="147" s="1" customFormat="1" ht="45" customHeight="1">
      <c r="B147" s="328"/>
      <c r="C147" s="329" t="s">
        <v>1065</v>
      </c>
      <c r="D147" s="329"/>
      <c r="E147" s="329"/>
      <c r="F147" s="329"/>
      <c r="G147" s="329"/>
      <c r="H147" s="329"/>
      <c r="I147" s="329"/>
      <c r="J147" s="329"/>
      <c r="K147" s="330"/>
    </row>
    <row r="148" s="1" customFormat="1" ht="17.25" customHeight="1">
      <c r="B148" s="328"/>
      <c r="C148" s="331" t="s">
        <v>1000</v>
      </c>
      <c r="D148" s="331"/>
      <c r="E148" s="331"/>
      <c r="F148" s="331" t="s">
        <v>1001</v>
      </c>
      <c r="G148" s="332"/>
      <c r="H148" s="331" t="s">
        <v>59</v>
      </c>
      <c r="I148" s="331" t="s">
        <v>62</v>
      </c>
      <c r="J148" s="331" t="s">
        <v>1002</v>
      </c>
      <c r="K148" s="330"/>
    </row>
    <row r="149" s="1" customFormat="1" ht="17.25" customHeight="1">
      <c r="B149" s="328"/>
      <c r="C149" s="333" t="s">
        <v>1003</v>
      </c>
      <c r="D149" s="333"/>
      <c r="E149" s="333"/>
      <c r="F149" s="334" t="s">
        <v>1004</v>
      </c>
      <c r="G149" s="335"/>
      <c r="H149" s="333"/>
      <c r="I149" s="333"/>
      <c r="J149" s="333" t="s">
        <v>1005</v>
      </c>
      <c r="K149" s="330"/>
    </row>
    <row r="150" s="1" customFormat="1" ht="5.25" customHeight="1">
      <c r="B150" s="341"/>
      <c r="C150" s="336"/>
      <c r="D150" s="336"/>
      <c r="E150" s="336"/>
      <c r="F150" s="336"/>
      <c r="G150" s="337"/>
      <c r="H150" s="336"/>
      <c r="I150" s="336"/>
      <c r="J150" s="336"/>
      <c r="K150" s="364"/>
    </row>
    <row r="151" s="1" customFormat="1" ht="15" customHeight="1">
      <c r="B151" s="341"/>
      <c r="C151" s="368" t="s">
        <v>1009</v>
      </c>
      <c r="D151" s="316"/>
      <c r="E151" s="316"/>
      <c r="F151" s="369" t="s">
        <v>1006</v>
      </c>
      <c r="G151" s="316"/>
      <c r="H151" s="368" t="s">
        <v>1046</v>
      </c>
      <c r="I151" s="368" t="s">
        <v>1008</v>
      </c>
      <c r="J151" s="368">
        <v>120</v>
      </c>
      <c r="K151" s="364"/>
    </row>
    <row r="152" s="1" customFormat="1" ht="15" customHeight="1">
      <c r="B152" s="341"/>
      <c r="C152" s="368" t="s">
        <v>1055</v>
      </c>
      <c r="D152" s="316"/>
      <c r="E152" s="316"/>
      <c r="F152" s="369" t="s">
        <v>1006</v>
      </c>
      <c r="G152" s="316"/>
      <c r="H152" s="368" t="s">
        <v>1066</v>
      </c>
      <c r="I152" s="368" t="s">
        <v>1008</v>
      </c>
      <c r="J152" s="368" t="s">
        <v>1057</v>
      </c>
      <c r="K152" s="364"/>
    </row>
    <row r="153" s="1" customFormat="1" ht="15" customHeight="1">
      <c r="B153" s="341"/>
      <c r="C153" s="368" t="s">
        <v>954</v>
      </c>
      <c r="D153" s="316"/>
      <c r="E153" s="316"/>
      <c r="F153" s="369" t="s">
        <v>1006</v>
      </c>
      <c r="G153" s="316"/>
      <c r="H153" s="368" t="s">
        <v>1067</v>
      </c>
      <c r="I153" s="368" t="s">
        <v>1008</v>
      </c>
      <c r="J153" s="368" t="s">
        <v>1057</v>
      </c>
      <c r="K153" s="364"/>
    </row>
    <row r="154" s="1" customFormat="1" ht="15" customHeight="1">
      <c r="B154" s="341"/>
      <c r="C154" s="368" t="s">
        <v>1011</v>
      </c>
      <c r="D154" s="316"/>
      <c r="E154" s="316"/>
      <c r="F154" s="369" t="s">
        <v>1012</v>
      </c>
      <c r="G154" s="316"/>
      <c r="H154" s="368" t="s">
        <v>1046</v>
      </c>
      <c r="I154" s="368" t="s">
        <v>1008</v>
      </c>
      <c r="J154" s="368">
        <v>50</v>
      </c>
      <c r="K154" s="364"/>
    </row>
    <row r="155" s="1" customFormat="1" ht="15" customHeight="1">
      <c r="B155" s="341"/>
      <c r="C155" s="368" t="s">
        <v>1014</v>
      </c>
      <c r="D155" s="316"/>
      <c r="E155" s="316"/>
      <c r="F155" s="369" t="s">
        <v>1006</v>
      </c>
      <c r="G155" s="316"/>
      <c r="H155" s="368" t="s">
        <v>1046</v>
      </c>
      <c r="I155" s="368" t="s">
        <v>1016</v>
      </c>
      <c r="J155" s="368"/>
      <c r="K155" s="364"/>
    </row>
    <row r="156" s="1" customFormat="1" ht="15" customHeight="1">
      <c r="B156" s="341"/>
      <c r="C156" s="368" t="s">
        <v>1025</v>
      </c>
      <c r="D156" s="316"/>
      <c r="E156" s="316"/>
      <c r="F156" s="369" t="s">
        <v>1012</v>
      </c>
      <c r="G156" s="316"/>
      <c r="H156" s="368" t="s">
        <v>1046</v>
      </c>
      <c r="I156" s="368" t="s">
        <v>1008</v>
      </c>
      <c r="J156" s="368">
        <v>50</v>
      </c>
      <c r="K156" s="364"/>
    </row>
    <row r="157" s="1" customFormat="1" ht="15" customHeight="1">
      <c r="B157" s="341"/>
      <c r="C157" s="368" t="s">
        <v>1033</v>
      </c>
      <c r="D157" s="316"/>
      <c r="E157" s="316"/>
      <c r="F157" s="369" t="s">
        <v>1012</v>
      </c>
      <c r="G157" s="316"/>
      <c r="H157" s="368" t="s">
        <v>1046</v>
      </c>
      <c r="I157" s="368" t="s">
        <v>1008</v>
      </c>
      <c r="J157" s="368">
        <v>50</v>
      </c>
      <c r="K157" s="364"/>
    </row>
    <row r="158" s="1" customFormat="1" ht="15" customHeight="1">
      <c r="B158" s="341"/>
      <c r="C158" s="368" t="s">
        <v>1031</v>
      </c>
      <c r="D158" s="316"/>
      <c r="E158" s="316"/>
      <c r="F158" s="369" t="s">
        <v>1012</v>
      </c>
      <c r="G158" s="316"/>
      <c r="H158" s="368" t="s">
        <v>1046</v>
      </c>
      <c r="I158" s="368" t="s">
        <v>1008</v>
      </c>
      <c r="J158" s="368">
        <v>50</v>
      </c>
      <c r="K158" s="364"/>
    </row>
    <row r="159" s="1" customFormat="1" ht="15" customHeight="1">
      <c r="B159" s="341"/>
      <c r="C159" s="368" t="s">
        <v>102</v>
      </c>
      <c r="D159" s="316"/>
      <c r="E159" s="316"/>
      <c r="F159" s="369" t="s">
        <v>1006</v>
      </c>
      <c r="G159" s="316"/>
      <c r="H159" s="368" t="s">
        <v>1068</v>
      </c>
      <c r="I159" s="368" t="s">
        <v>1008</v>
      </c>
      <c r="J159" s="368" t="s">
        <v>1069</v>
      </c>
      <c r="K159" s="364"/>
    </row>
    <row r="160" s="1" customFormat="1" ht="15" customHeight="1">
      <c r="B160" s="341"/>
      <c r="C160" s="368" t="s">
        <v>1070</v>
      </c>
      <c r="D160" s="316"/>
      <c r="E160" s="316"/>
      <c r="F160" s="369" t="s">
        <v>1006</v>
      </c>
      <c r="G160" s="316"/>
      <c r="H160" s="368" t="s">
        <v>1071</v>
      </c>
      <c r="I160" s="368" t="s">
        <v>1041</v>
      </c>
      <c r="J160" s="368"/>
      <c r="K160" s="364"/>
    </row>
    <row r="161" s="1" customFormat="1" ht="15" customHeight="1">
      <c r="B161" s="370"/>
      <c r="C161" s="350"/>
      <c r="D161" s="350"/>
      <c r="E161" s="350"/>
      <c r="F161" s="350"/>
      <c r="G161" s="350"/>
      <c r="H161" s="350"/>
      <c r="I161" s="350"/>
      <c r="J161" s="350"/>
      <c r="K161" s="371"/>
    </row>
    <row r="162" s="1" customFormat="1" ht="18.75" customHeight="1">
      <c r="B162" s="352"/>
      <c r="C162" s="362"/>
      <c r="D162" s="362"/>
      <c r="E162" s="362"/>
      <c r="F162" s="372"/>
      <c r="G162" s="362"/>
      <c r="H162" s="362"/>
      <c r="I162" s="362"/>
      <c r="J162" s="362"/>
      <c r="K162" s="352"/>
    </row>
    <row r="163" s="1" customFormat="1" ht="18.75" customHeight="1">
      <c r="B163" s="324"/>
      <c r="C163" s="324"/>
      <c r="D163" s="324"/>
      <c r="E163" s="324"/>
      <c r="F163" s="324"/>
      <c r="G163" s="324"/>
      <c r="H163" s="324"/>
      <c r="I163" s="324"/>
      <c r="J163" s="324"/>
      <c r="K163" s="324"/>
    </row>
    <row r="164" s="1" customFormat="1" ht="7.5" customHeight="1">
      <c r="B164" s="303"/>
      <c r="C164" s="304"/>
      <c r="D164" s="304"/>
      <c r="E164" s="304"/>
      <c r="F164" s="304"/>
      <c r="G164" s="304"/>
      <c r="H164" s="304"/>
      <c r="I164" s="304"/>
      <c r="J164" s="304"/>
      <c r="K164" s="305"/>
    </row>
    <row r="165" s="1" customFormat="1" ht="45" customHeight="1">
      <c r="B165" s="306"/>
      <c r="C165" s="307" t="s">
        <v>1072</v>
      </c>
      <c r="D165" s="307"/>
      <c r="E165" s="307"/>
      <c r="F165" s="307"/>
      <c r="G165" s="307"/>
      <c r="H165" s="307"/>
      <c r="I165" s="307"/>
      <c r="J165" s="307"/>
      <c r="K165" s="308"/>
    </row>
    <row r="166" s="1" customFormat="1" ht="17.25" customHeight="1">
      <c r="B166" s="306"/>
      <c r="C166" s="331" t="s">
        <v>1000</v>
      </c>
      <c r="D166" s="331"/>
      <c r="E166" s="331"/>
      <c r="F166" s="331" t="s">
        <v>1001</v>
      </c>
      <c r="G166" s="373"/>
      <c r="H166" s="374" t="s">
        <v>59</v>
      </c>
      <c r="I166" s="374" t="s">
        <v>62</v>
      </c>
      <c r="J166" s="331" t="s">
        <v>1002</v>
      </c>
      <c r="K166" s="308"/>
    </row>
    <row r="167" s="1" customFormat="1" ht="17.25" customHeight="1">
      <c r="B167" s="309"/>
      <c r="C167" s="333" t="s">
        <v>1003</v>
      </c>
      <c r="D167" s="333"/>
      <c r="E167" s="333"/>
      <c r="F167" s="334" t="s">
        <v>1004</v>
      </c>
      <c r="G167" s="375"/>
      <c r="H167" s="376"/>
      <c r="I167" s="376"/>
      <c r="J167" s="333" t="s">
        <v>1005</v>
      </c>
      <c r="K167" s="311"/>
    </row>
    <row r="168" s="1" customFormat="1" ht="5.25" customHeight="1">
      <c r="B168" s="341"/>
      <c r="C168" s="336"/>
      <c r="D168" s="336"/>
      <c r="E168" s="336"/>
      <c r="F168" s="336"/>
      <c r="G168" s="337"/>
      <c r="H168" s="336"/>
      <c r="I168" s="336"/>
      <c r="J168" s="336"/>
      <c r="K168" s="364"/>
    </row>
    <row r="169" s="1" customFormat="1" ht="15" customHeight="1">
      <c r="B169" s="341"/>
      <c r="C169" s="316" t="s">
        <v>1009</v>
      </c>
      <c r="D169" s="316"/>
      <c r="E169" s="316"/>
      <c r="F169" s="339" t="s">
        <v>1006</v>
      </c>
      <c r="G169" s="316"/>
      <c r="H169" s="316" t="s">
        <v>1046</v>
      </c>
      <c r="I169" s="316" t="s">
        <v>1008</v>
      </c>
      <c r="J169" s="316">
        <v>120</v>
      </c>
      <c r="K169" s="364"/>
    </row>
    <row r="170" s="1" customFormat="1" ht="15" customHeight="1">
      <c r="B170" s="341"/>
      <c r="C170" s="316" t="s">
        <v>1055</v>
      </c>
      <c r="D170" s="316"/>
      <c r="E170" s="316"/>
      <c r="F170" s="339" t="s">
        <v>1006</v>
      </c>
      <c r="G170" s="316"/>
      <c r="H170" s="316" t="s">
        <v>1056</v>
      </c>
      <c r="I170" s="316" t="s">
        <v>1008</v>
      </c>
      <c r="J170" s="316" t="s">
        <v>1057</v>
      </c>
      <c r="K170" s="364"/>
    </row>
    <row r="171" s="1" customFormat="1" ht="15" customHeight="1">
      <c r="B171" s="341"/>
      <c r="C171" s="316" t="s">
        <v>954</v>
      </c>
      <c r="D171" s="316"/>
      <c r="E171" s="316"/>
      <c r="F171" s="339" t="s">
        <v>1006</v>
      </c>
      <c r="G171" s="316"/>
      <c r="H171" s="316" t="s">
        <v>1073</v>
      </c>
      <c r="I171" s="316" t="s">
        <v>1008</v>
      </c>
      <c r="J171" s="316" t="s">
        <v>1057</v>
      </c>
      <c r="K171" s="364"/>
    </row>
    <row r="172" s="1" customFormat="1" ht="15" customHeight="1">
      <c r="B172" s="341"/>
      <c r="C172" s="316" t="s">
        <v>1011</v>
      </c>
      <c r="D172" s="316"/>
      <c r="E172" s="316"/>
      <c r="F172" s="339" t="s">
        <v>1012</v>
      </c>
      <c r="G172" s="316"/>
      <c r="H172" s="316" t="s">
        <v>1073</v>
      </c>
      <c r="I172" s="316" t="s">
        <v>1008</v>
      </c>
      <c r="J172" s="316">
        <v>50</v>
      </c>
      <c r="K172" s="364"/>
    </row>
    <row r="173" s="1" customFormat="1" ht="15" customHeight="1">
      <c r="B173" s="341"/>
      <c r="C173" s="316" t="s">
        <v>1014</v>
      </c>
      <c r="D173" s="316"/>
      <c r="E173" s="316"/>
      <c r="F173" s="339" t="s">
        <v>1006</v>
      </c>
      <c r="G173" s="316"/>
      <c r="H173" s="316" t="s">
        <v>1073</v>
      </c>
      <c r="I173" s="316" t="s">
        <v>1016</v>
      </c>
      <c r="J173" s="316"/>
      <c r="K173" s="364"/>
    </row>
    <row r="174" s="1" customFormat="1" ht="15" customHeight="1">
      <c r="B174" s="341"/>
      <c r="C174" s="316" t="s">
        <v>1025</v>
      </c>
      <c r="D174" s="316"/>
      <c r="E174" s="316"/>
      <c r="F174" s="339" t="s">
        <v>1012</v>
      </c>
      <c r="G174" s="316"/>
      <c r="H174" s="316" t="s">
        <v>1073</v>
      </c>
      <c r="I174" s="316" t="s">
        <v>1008</v>
      </c>
      <c r="J174" s="316">
        <v>50</v>
      </c>
      <c r="K174" s="364"/>
    </row>
    <row r="175" s="1" customFormat="1" ht="15" customHeight="1">
      <c r="B175" s="341"/>
      <c r="C175" s="316" t="s">
        <v>1033</v>
      </c>
      <c r="D175" s="316"/>
      <c r="E175" s="316"/>
      <c r="F175" s="339" t="s">
        <v>1012</v>
      </c>
      <c r="G175" s="316"/>
      <c r="H175" s="316" t="s">
        <v>1073</v>
      </c>
      <c r="I175" s="316" t="s">
        <v>1008</v>
      </c>
      <c r="J175" s="316">
        <v>50</v>
      </c>
      <c r="K175" s="364"/>
    </row>
    <row r="176" s="1" customFormat="1" ht="15" customHeight="1">
      <c r="B176" s="341"/>
      <c r="C176" s="316" t="s">
        <v>1031</v>
      </c>
      <c r="D176" s="316"/>
      <c r="E176" s="316"/>
      <c r="F176" s="339" t="s">
        <v>1012</v>
      </c>
      <c r="G176" s="316"/>
      <c r="H176" s="316" t="s">
        <v>1073</v>
      </c>
      <c r="I176" s="316" t="s">
        <v>1008</v>
      </c>
      <c r="J176" s="316">
        <v>50</v>
      </c>
      <c r="K176" s="364"/>
    </row>
    <row r="177" s="1" customFormat="1" ht="15" customHeight="1">
      <c r="B177" s="341"/>
      <c r="C177" s="316" t="s">
        <v>114</v>
      </c>
      <c r="D177" s="316"/>
      <c r="E177" s="316"/>
      <c r="F177" s="339" t="s">
        <v>1006</v>
      </c>
      <c r="G177" s="316"/>
      <c r="H177" s="316" t="s">
        <v>1074</v>
      </c>
      <c r="I177" s="316" t="s">
        <v>1075</v>
      </c>
      <c r="J177" s="316"/>
      <c r="K177" s="364"/>
    </row>
    <row r="178" s="1" customFormat="1" ht="15" customHeight="1">
      <c r="B178" s="341"/>
      <c r="C178" s="316" t="s">
        <v>62</v>
      </c>
      <c r="D178" s="316"/>
      <c r="E178" s="316"/>
      <c r="F178" s="339" t="s">
        <v>1006</v>
      </c>
      <c r="G178" s="316"/>
      <c r="H178" s="316" t="s">
        <v>1076</v>
      </c>
      <c r="I178" s="316" t="s">
        <v>1077</v>
      </c>
      <c r="J178" s="316">
        <v>1</v>
      </c>
      <c r="K178" s="364"/>
    </row>
    <row r="179" s="1" customFormat="1" ht="15" customHeight="1">
      <c r="B179" s="341"/>
      <c r="C179" s="316" t="s">
        <v>58</v>
      </c>
      <c r="D179" s="316"/>
      <c r="E179" s="316"/>
      <c r="F179" s="339" t="s">
        <v>1006</v>
      </c>
      <c r="G179" s="316"/>
      <c r="H179" s="316" t="s">
        <v>1078</v>
      </c>
      <c r="I179" s="316" t="s">
        <v>1008</v>
      </c>
      <c r="J179" s="316">
        <v>20</v>
      </c>
      <c r="K179" s="364"/>
    </row>
    <row r="180" s="1" customFormat="1" ht="15" customHeight="1">
      <c r="B180" s="341"/>
      <c r="C180" s="316" t="s">
        <v>59</v>
      </c>
      <c r="D180" s="316"/>
      <c r="E180" s="316"/>
      <c r="F180" s="339" t="s">
        <v>1006</v>
      </c>
      <c r="G180" s="316"/>
      <c r="H180" s="316" t="s">
        <v>1079</v>
      </c>
      <c r="I180" s="316" t="s">
        <v>1008</v>
      </c>
      <c r="J180" s="316">
        <v>255</v>
      </c>
      <c r="K180" s="364"/>
    </row>
    <row r="181" s="1" customFormat="1" ht="15" customHeight="1">
      <c r="B181" s="341"/>
      <c r="C181" s="316" t="s">
        <v>115</v>
      </c>
      <c r="D181" s="316"/>
      <c r="E181" s="316"/>
      <c r="F181" s="339" t="s">
        <v>1006</v>
      </c>
      <c r="G181" s="316"/>
      <c r="H181" s="316" t="s">
        <v>970</v>
      </c>
      <c r="I181" s="316" t="s">
        <v>1008</v>
      </c>
      <c r="J181" s="316">
        <v>10</v>
      </c>
      <c r="K181" s="364"/>
    </row>
    <row r="182" s="1" customFormat="1" ht="15" customHeight="1">
      <c r="B182" s="341"/>
      <c r="C182" s="316" t="s">
        <v>116</v>
      </c>
      <c r="D182" s="316"/>
      <c r="E182" s="316"/>
      <c r="F182" s="339" t="s">
        <v>1006</v>
      </c>
      <c r="G182" s="316"/>
      <c r="H182" s="316" t="s">
        <v>1080</v>
      </c>
      <c r="I182" s="316" t="s">
        <v>1041</v>
      </c>
      <c r="J182" s="316"/>
      <c r="K182" s="364"/>
    </row>
    <row r="183" s="1" customFormat="1" ht="15" customHeight="1">
      <c r="B183" s="341"/>
      <c r="C183" s="316" t="s">
        <v>1081</v>
      </c>
      <c r="D183" s="316"/>
      <c r="E183" s="316"/>
      <c r="F183" s="339" t="s">
        <v>1006</v>
      </c>
      <c r="G183" s="316"/>
      <c r="H183" s="316" t="s">
        <v>1082</v>
      </c>
      <c r="I183" s="316" t="s">
        <v>1041</v>
      </c>
      <c r="J183" s="316"/>
      <c r="K183" s="364"/>
    </row>
    <row r="184" s="1" customFormat="1" ht="15" customHeight="1">
      <c r="B184" s="341"/>
      <c r="C184" s="316" t="s">
        <v>1070</v>
      </c>
      <c r="D184" s="316"/>
      <c r="E184" s="316"/>
      <c r="F184" s="339" t="s">
        <v>1006</v>
      </c>
      <c r="G184" s="316"/>
      <c r="H184" s="316" t="s">
        <v>1083</v>
      </c>
      <c r="I184" s="316" t="s">
        <v>1041</v>
      </c>
      <c r="J184" s="316"/>
      <c r="K184" s="364"/>
    </row>
    <row r="185" s="1" customFormat="1" ht="15" customHeight="1">
      <c r="B185" s="341"/>
      <c r="C185" s="316" t="s">
        <v>118</v>
      </c>
      <c r="D185" s="316"/>
      <c r="E185" s="316"/>
      <c r="F185" s="339" t="s">
        <v>1012</v>
      </c>
      <c r="G185" s="316"/>
      <c r="H185" s="316" t="s">
        <v>1084</v>
      </c>
      <c r="I185" s="316" t="s">
        <v>1008</v>
      </c>
      <c r="J185" s="316">
        <v>50</v>
      </c>
      <c r="K185" s="364"/>
    </row>
    <row r="186" s="1" customFormat="1" ht="15" customHeight="1">
      <c r="B186" s="341"/>
      <c r="C186" s="316" t="s">
        <v>1085</v>
      </c>
      <c r="D186" s="316"/>
      <c r="E186" s="316"/>
      <c r="F186" s="339" t="s">
        <v>1012</v>
      </c>
      <c r="G186" s="316"/>
      <c r="H186" s="316" t="s">
        <v>1086</v>
      </c>
      <c r="I186" s="316" t="s">
        <v>1087</v>
      </c>
      <c r="J186" s="316"/>
      <c r="K186" s="364"/>
    </row>
    <row r="187" s="1" customFormat="1" ht="15" customHeight="1">
      <c r="B187" s="341"/>
      <c r="C187" s="316" t="s">
        <v>1088</v>
      </c>
      <c r="D187" s="316"/>
      <c r="E187" s="316"/>
      <c r="F187" s="339" t="s">
        <v>1012</v>
      </c>
      <c r="G187" s="316"/>
      <c r="H187" s="316" t="s">
        <v>1089</v>
      </c>
      <c r="I187" s="316" t="s">
        <v>1087</v>
      </c>
      <c r="J187" s="316"/>
      <c r="K187" s="364"/>
    </row>
    <row r="188" s="1" customFormat="1" ht="15" customHeight="1">
      <c r="B188" s="341"/>
      <c r="C188" s="316" t="s">
        <v>1090</v>
      </c>
      <c r="D188" s="316"/>
      <c r="E188" s="316"/>
      <c r="F188" s="339" t="s">
        <v>1012</v>
      </c>
      <c r="G188" s="316"/>
      <c r="H188" s="316" t="s">
        <v>1091</v>
      </c>
      <c r="I188" s="316" t="s">
        <v>1087</v>
      </c>
      <c r="J188" s="316"/>
      <c r="K188" s="364"/>
    </row>
    <row r="189" s="1" customFormat="1" ht="15" customHeight="1">
      <c r="B189" s="341"/>
      <c r="C189" s="377" t="s">
        <v>1092</v>
      </c>
      <c r="D189" s="316"/>
      <c r="E189" s="316"/>
      <c r="F189" s="339" t="s">
        <v>1012</v>
      </c>
      <c r="G189" s="316"/>
      <c r="H189" s="316" t="s">
        <v>1093</v>
      </c>
      <c r="I189" s="316" t="s">
        <v>1094</v>
      </c>
      <c r="J189" s="378" t="s">
        <v>1095</v>
      </c>
      <c r="K189" s="364"/>
    </row>
    <row r="190" s="1" customFormat="1" ht="15" customHeight="1">
      <c r="B190" s="341"/>
      <c r="C190" s="377" t="s">
        <v>47</v>
      </c>
      <c r="D190" s="316"/>
      <c r="E190" s="316"/>
      <c r="F190" s="339" t="s">
        <v>1006</v>
      </c>
      <c r="G190" s="316"/>
      <c r="H190" s="313" t="s">
        <v>1096</v>
      </c>
      <c r="I190" s="316" t="s">
        <v>1097</v>
      </c>
      <c r="J190" s="316"/>
      <c r="K190" s="364"/>
    </row>
    <row r="191" s="1" customFormat="1" ht="15" customHeight="1">
      <c r="B191" s="341"/>
      <c r="C191" s="377" t="s">
        <v>1098</v>
      </c>
      <c r="D191" s="316"/>
      <c r="E191" s="316"/>
      <c r="F191" s="339" t="s">
        <v>1006</v>
      </c>
      <c r="G191" s="316"/>
      <c r="H191" s="316" t="s">
        <v>1099</v>
      </c>
      <c r="I191" s="316" t="s">
        <v>1041</v>
      </c>
      <c r="J191" s="316"/>
      <c r="K191" s="364"/>
    </row>
    <row r="192" s="1" customFormat="1" ht="15" customHeight="1">
      <c r="B192" s="341"/>
      <c r="C192" s="377" t="s">
        <v>1100</v>
      </c>
      <c r="D192" s="316"/>
      <c r="E192" s="316"/>
      <c r="F192" s="339" t="s">
        <v>1006</v>
      </c>
      <c r="G192" s="316"/>
      <c r="H192" s="316" t="s">
        <v>1101</v>
      </c>
      <c r="I192" s="316" t="s">
        <v>1041</v>
      </c>
      <c r="J192" s="316"/>
      <c r="K192" s="364"/>
    </row>
    <row r="193" s="1" customFormat="1" ht="15" customHeight="1">
      <c r="B193" s="341"/>
      <c r="C193" s="377" t="s">
        <v>1102</v>
      </c>
      <c r="D193" s="316"/>
      <c r="E193" s="316"/>
      <c r="F193" s="339" t="s">
        <v>1012</v>
      </c>
      <c r="G193" s="316"/>
      <c r="H193" s="316" t="s">
        <v>1103</v>
      </c>
      <c r="I193" s="316" t="s">
        <v>1041</v>
      </c>
      <c r="J193" s="316"/>
      <c r="K193" s="364"/>
    </row>
    <row r="194" s="1" customFormat="1" ht="15" customHeight="1">
      <c r="B194" s="370"/>
      <c r="C194" s="379"/>
      <c r="D194" s="350"/>
      <c r="E194" s="350"/>
      <c r="F194" s="350"/>
      <c r="G194" s="350"/>
      <c r="H194" s="350"/>
      <c r="I194" s="350"/>
      <c r="J194" s="350"/>
      <c r="K194" s="371"/>
    </row>
    <row r="195" s="1" customFormat="1" ht="18.75" customHeight="1">
      <c r="B195" s="352"/>
      <c r="C195" s="362"/>
      <c r="D195" s="362"/>
      <c r="E195" s="362"/>
      <c r="F195" s="372"/>
      <c r="G195" s="362"/>
      <c r="H195" s="362"/>
      <c r="I195" s="362"/>
      <c r="J195" s="362"/>
      <c r="K195" s="352"/>
    </row>
    <row r="196" s="1" customFormat="1" ht="18.75" customHeight="1">
      <c r="B196" s="352"/>
      <c r="C196" s="362"/>
      <c r="D196" s="362"/>
      <c r="E196" s="362"/>
      <c r="F196" s="372"/>
      <c r="G196" s="362"/>
      <c r="H196" s="362"/>
      <c r="I196" s="362"/>
      <c r="J196" s="362"/>
      <c r="K196" s="352"/>
    </row>
    <row r="197" s="1" customFormat="1" ht="18.75" customHeight="1">
      <c r="B197" s="324"/>
      <c r="C197" s="324"/>
      <c r="D197" s="324"/>
      <c r="E197" s="324"/>
      <c r="F197" s="324"/>
      <c r="G197" s="324"/>
      <c r="H197" s="324"/>
      <c r="I197" s="324"/>
      <c r="J197" s="324"/>
      <c r="K197" s="324"/>
    </row>
    <row r="198" s="1" customFormat="1" ht="13.5">
      <c r="B198" s="303"/>
      <c r="C198" s="304"/>
      <c r="D198" s="304"/>
      <c r="E198" s="304"/>
      <c r="F198" s="304"/>
      <c r="G198" s="304"/>
      <c r="H198" s="304"/>
      <c r="I198" s="304"/>
      <c r="J198" s="304"/>
      <c r="K198" s="305"/>
    </row>
    <row r="199" s="1" customFormat="1" ht="21">
      <c r="B199" s="306"/>
      <c r="C199" s="307" t="s">
        <v>1104</v>
      </c>
      <c r="D199" s="307"/>
      <c r="E199" s="307"/>
      <c r="F199" s="307"/>
      <c r="G199" s="307"/>
      <c r="H199" s="307"/>
      <c r="I199" s="307"/>
      <c r="J199" s="307"/>
      <c r="K199" s="308"/>
    </row>
    <row r="200" s="1" customFormat="1" ht="25.5" customHeight="1">
      <c r="B200" s="306"/>
      <c r="C200" s="380" t="s">
        <v>1105</v>
      </c>
      <c r="D200" s="380"/>
      <c r="E200" s="380"/>
      <c r="F200" s="380" t="s">
        <v>1106</v>
      </c>
      <c r="G200" s="381"/>
      <c r="H200" s="380" t="s">
        <v>1107</v>
      </c>
      <c r="I200" s="380"/>
      <c r="J200" s="380"/>
      <c r="K200" s="308"/>
    </row>
    <row r="201" s="1" customFormat="1" ht="5.25" customHeight="1">
      <c r="B201" s="341"/>
      <c r="C201" s="336"/>
      <c r="D201" s="336"/>
      <c r="E201" s="336"/>
      <c r="F201" s="336"/>
      <c r="G201" s="362"/>
      <c r="H201" s="336"/>
      <c r="I201" s="336"/>
      <c r="J201" s="336"/>
      <c r="K201" s="364"/>
    </row>
    <row r="202" s="1" customFormat="1" ht="15" customHeight="1">
      <c r="B202" s="341"/>
      <c r="C202" s="316" t="s">
        <v>1097</v>
      </c>
      <c r="D202" s="316"/>
      <c r="E202" s="316"/>
      <c r="F202" s="339" t="s">
        <v>48</v>
      </c>
      <c r="G202" s="316"/>
      <c r="H202" s="316" t="s">
        <v>1108</v>
      </c>
      <c r="I202" s="316"/>
      <c r="J202" s="316"/>
      <c r="K202" s="364"/>
    </row>
    <row r="203" s="1" customFormat="1" ht="15" customHeight="1">
      <c r="B203" s="341"/>
      <c r="C203" s="316"/>
      <c r="D203" s="316"/>
      <c r="E203" s="316"/>
      <c r="F203" s="339" t="s">
        <v>49</v>
      </c>
      <c r="G203" s="316"/>
      <c r="H203" s="316" t="s">
        <v>1109</v>
      </c>
      <c r="I203" s="316"/>
      <c r="J203" s="316"/>
      <c r="K203" s="364"/>
    </row>
    <row r="204" s="1" customFormat="1" ht="15" customHeight="1">
      <c r="B204" s="341"/>
      <c r="C204" s="316"/>
      <c r="D204" s="316"/>
      <c r="E204" s="316"/>
      <c r="F204" s="339" t="s">
        <v>52</v>
      </c>
      <c r="G204" s="316"/>
      <c r="H204" s="316" t="s">
        <v>1110</v>
      </c>
      <c r="I204" s="316"/>
      <c r="J204" s="316"/>
      <c r="K204" s="364"/>
    </row>
    <row r="205" s="1" customFormat="1" ht="15" customHeight="1">
      <c r="B205" s="341"/>
      <c r="C205" s="316"/>
      <c r="D205" s="316"/>
      <c r="E205" s="316"/>
      <c r="F205" s="339" t="s">
        <v>50</v>
      </c>
      <c r="G205" s="316"/>
      <c r="H205" s="316" t="s">
        <v>1111</v>
      </c>
      <c r="I205" s="316"/>
      <c r="J205" s="316"/>
      <c r="K205" s="364"/>
    </row>
    <row r="206" s="1" customFormat="1" ht="15" customHeight="1">
      <c r="B206" s="341"/>
      <c r="C206" s="316"/>
      <c r="D206" s="316"/>
      <c r="E206" s="316"/>
      <c r="F206" s="339" t="s">
        <v>51</v>
      </c>
      <c r="G206" s="316"/>
      <c r="H206" s="316" t="s">
        <v>1112</v>
      </c>
      <c r="I206" s="316"/>
      <c r="J206" s="316"/>
      <c r="K206" s="364"/>
    </row>
    <row r="207" s="1" customFormat="1" ht="15" customHeight="1">
      <c r="B207" s="341"/>
      <c r="C207" s="316"/>
      <c r="D207" s="316"/>
      <c r="E207" s="316"/>
      <c r="F207" s="339"/>
      <c r="G207" s="316"/>
      <c r="H207" s="316"/>
      <c r="I207" s="316"/>
      <c r="J207" s="316"/>
      <c r="K207" s="364"/>
    </row>
    <row r="208" s="1" customFormat="1" ht="15" customHeight="1">
      <c r="B208" s="341"/>
      <c r="C208" s="316" t="s">
        <v>1053</v>
      </c>
      <c r="D208" s="316"/>
      <c r="E208" s="316"/>
      <c r="F208" s="339" t="s">
        <v>93</v>
      </c>
      <c r="G208" s="316"/>
      <c r="H208" s="316" t="s">
        <v>1113</v>
      </c>
      <c r="I208" s="316"/>
      <c r="J208" s="316"/>
      <c r="K208" s="364"/>
    </row>
    <row r="209" s="1" customFormat="1" ht="15" customHeight="1">
      <c r="B209" s="341"/>
      <c r="C209" s="316"/>
      <c r="D209" s="316"/>
      <c r="E209" s="316"/>
      <c r="F209" s="339" t="s">
        <v>84</v>
      </c>
      <c r="G209" s="316"/>
      <c r="H209" s="316" t="s">
        <v>952</v>
      </c>
      <c r="I209" s="316"/>
      <c r="J209" s="316"/>
      <c r="K209" s="364"/>
    </row>
    <row r="210" s="1" customFormat="1" ht="15" customHeight="1">
      <c r="B210" s="341"/>
      <c r="C210" s="316"/>
      <c r="D210" s="316"/>
      <c r="E210" s="316"/>
      <c r="F210" s="339" t="s">
        <v>950</v>
      </c>
      <c r="G210" s="316"/>
      <c r="H210" s="316" t="s">
        <v>1114</v>
      </c>
      <c r="I210" s="316"/>
      <c r="J210" s="316"/>
      <c r="K210" s="364"/>
    </row>
    <row r="211" s="1" customFormat="1" ht="15" customHeight="1">
      <c r="B211" s="382"/>
      <c r="C211" s="316"/>
      <c r="D211" s="316"/>
      <c r="E211" s="316"/>
      <c r="F211" s="339" t="s">
        <v>95</v>
      </c>
      <c r="G211" s="377"/>
      <c r="H211" s="368" t="s">
        <v>96</v>
      </c>
      <c r="I211" s="368"/>
      <c r="J211" s="368"/>
      <c r="K211" s="383"/>
    </row>
    <row r="212" s="1" customFormat="1" ht="15" customHeight="1">
      <c r="B212" s="382"/>
      <c r="C212" s="316"/>
      <c r="D212" s="316"/>
      <c r="E212" s="316"/>
      <c r="F212" s="339" t="s">
        <v>953</v>
      </c>
      <c r="G212" s="377"/>
      <c r="H212" s="368" t="s">
        <v>1115</v>
      </c>
      <c r="I212" s="368"/>
      <c r="J212" s="368"/>
      <c r="K212" s="383"/>
    </row>
    <row r="213" s="1" customFormat="1" ht="15" customHeight="1">
      <c r="B213" s="382"/>
      <c r="C213" s="316"/>
      <c r="D213" s="316"/>
      <c r="E213" s="316"/>
      <c r="F213" s="339"/>
      <c r="G213" s="377"/>
      <c r="H213" s="368"/>
      <c r="I213" s="368"/>
      <c r="J213" s="368"/>
      <c r="K213" s="383"/>
    </row>
    <row r="214" s="1" customFormat="1" ht="15" customHeight="1">
      <c r="B214" s="382"/>
      <c r="C214" s="316" t="s">
        <v>1077</v>
      </c>
      <c r="D214" s="316"/>
      <c r="E214" s="316"/>
      <c r="F214" s="339">
        <v>1</v>
      </c>
      <c r="G214" s="377"/>
      <c r="H214" s="368" t="s">
        <v>1116</v>
      </c>
      <c r="I214" s="368"/>
      <c r="J214" s="368"/>
      <c r="K214" s="383"/>
    </row>
    <row r="215" s="1" customFormat="1" ht="15" customHeight="1">
      <c r="B215" s="382"/>
      <c r="C215" s="316"/>
      <c r="D215" s="316"/>
      <c r="E215" s="316"/>
      <c r="F215" s="339">
        <v>2</v>
      </c>
      <c r="G215" s="377"/>
      <c r="H215" s="368" t="s">
        <v>1117</v>
      </c>
      <c r="I215" s="368"/>
      <c r="J215" s="368"/>
      <c r="K215" s="383"/>
    </row>
    <row r="216" s="1" customFormat="1" ht="15" customHeight="1">
      <c r="B216" s="382"/>
      <c r="C216" s="316"/>
      <c r="D216" s="316"/>
      <c r="E216" s="316"/>
      <c r="F216" s="339">
        <v>3</v>
      </c>
      <c r="G216" s="377"/>
      <c r="H216" s="368" t="s">
        <v>1118</v>
      </c>
      <c r="I216" s="368"/>
      <c r="J216" s="368"/>
      <c r="K216" s="383"/>
    </row>
    <row r="217" s="1" customFormat="1" ht="15" customHeight="1">
      <c r="B217" s="382"/>
      <c r="C217" s="316"/>
      <c r="D217" s="316"/>
      <c r="E217" s="316"/>
      <c r="F217" s="339">
        <v>4</v>
      </c>
      <c r="G217" s="377"/>
      <c r="H217" s="368" t="s">
        <v>1119</v>
      </c>
      <c r="I217" s="368"/>
      <c r="J217" s="368"/>
      <c r="K217" s="383"/>
    </row>
    <row r="218" s="1" customFormat="1" ht="12.75" customHeight="1">
      <c r="B218" s="384"/>
      <c r="C218" s="385"/>
      <c r="D218" s="385"/>
      <c r="E218" s="385"/>
      <c r="F218" s="385"/>
      <c r="G218" s="385"/>
      <c r="H218" s="385"/>
      <c r="I218" s="385"/>
      <c r="J218" s="385"/>
      <c r="K218" s="386"/>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Patkova, Aneta</dc:creator>
  <cp:lastModifiedBy>Patkova, Aneta</cp:lastModifiedBy>
  <dcterms:created xsi:type="dcterms:W3CDTF">2021-02-22T14:19:23Z</dcterms:created>
  <dcterms:modified xsi:type="dcterms:W3CDTF">2021-02-22T14:19:30Z</dcterms:modified>
</cp:coreProperties>
</file>